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SOPORTE\PROGRAMACION  2027- 2029\FASE DE IDENTIFICACION\"/>
    </mc:Choice>
  </mc:AlternateContent>
  <xr:revisionPtr revIDLastSave="0" documentId="13_ncr:1_{2D89F60F-481C-4CC1-A57E-BD35192840DB}" xr6:coauthVersionLast="47" xr6:coauthVersionMax="47" xr10:uidLastSave="{00000000-0000-0000-0000-000000000000}"/>
  <bookViews>
    <workbookView xWindow="-120" yWindow="-120" windowWidth="29040" windowHeight="15720" xr2:uid="{0A950500-B506-4DCA-860D-8251073C2006}"/>
  </bookViews>
  <sheets>
    <sheet name="Hoja3" sheetId="1" r:id="rId1"/>
  </sheets>
  <definedNames>
    <definedName name="_xlnm._FilterDatabase" localSheetId="0" hidden="1">Hoja3!$X$23:$Z$32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54" i="1" l="1"/>
  <c r="X456" i="1" s="1"/>
  <c r="T454" i="1"/>
  <c r="T456" i="1" s="1"/>
  <c r="AA464" i="1"/>
  <c r="AA459" i="1"/>
  <c r="U452" i="1" l="1"/>
  <c r="Y450" i="1"/>
  <c r="Y448" i="1"/>
  <c r="Y446" i="1"/>
  <c r="U443" i="1"/>
  <c r="Y441" i="1"/>
  <c r="Y439" i="1"/>
  <c r="Y437" i="1"/>
  <c r="U434" i="1"/>
  <c r="Y432" i="1"/>
  <c r="U429" i="1"/>
  <c r="Y427" i="1"/>
  <c r="Y425" i="1"/>
  <c r="Y423" i="1"/>
  <c r="U420" i="1"/>
  <c r="Y418" i="1"/>
  <c r="Y416" i="1"/>
  <c r="Y414" i="1"/>
  <c r="Y411" i="1"/>
  <c r="AA463" i="1" s="1"/>
  <c r="U410" i="1"/>
  <c r="Y367" i="1"/>
  <c r="Y365" i="1"/>
  <c r="U407" i="1"/>
  <c r="Y405" i="1"/>
  <c r="Y403" i="1"/>
  <c r="Y401" i="1"/>
  <c r="Y399" i="1"/>
  <c r="Y397" i="1"/>
  <c r="Y395" i="1"/>
  <c r="U392" i="1"/>
  <c r="Y390" i="1"/>
  <c r="Y388" i="1"/>
  <c r="Y386" i="1"/>
  <c r="U383" i="1"/>
  <c r="Y381" i="1"/>
  <c r="Y379" i="1"/>
  <c r="Y377" i="1"/>
  <c r="U374" i="1"/>
  <c r="Y372" i="1"/>
  <c r="Y370" i="1"/>
  <c r="Y361" i="1"/>
  <c r="AA460" i="1" s="1"/>
  <c r="U361" i="1"/>
  <c r="U358" i="1"/>
  <c r="U355" i="1"/>
  <c r="Y353" i="1"/>
  <c r="Y351" i="1"/>
  <c r="U348" i="1"/>
  <c r="Y346" i="1"/>
  <c r="Y344" i="1"/>
  <c r="Y342" i="1"/>
  <c r="Y340" i="1"/>
  <c r="Y338" i="1"/>
  <c r="U335" i="1"/>
  <c r="Y333" i="1"/>
  <c r="Y331" i="1"/>
  <c r="Y329" i="1"/>
  <c r="Y327" i="1"/>
  <c r="Y325" i="1"/>
  <c r="U319" i="1"/>
  <c r="Y317" i="1"/>
  <c r="Y315" i="1"/>
  <c r="U312" i="1"/>
  <c r="Y310" i="1"/>
  <c r="Y308" i="1"/>
  <c r="Y306" i="1"/>
  <c r="Y304" i="1"/>
  <c r="Y302" i="1"/>
  <c r="U299" i="1"/>
  <c r="Y297" i="1"/>
  <c r="U294" i="1"/>
  <c r="Y292" i="1"/>
  <c r="Y290" i="1"/>
  <c r="Y287" i="1"/>
  <c r="Y285" i="1"/>
  <c r="U283" i="1"/>
  <c r="U280" i="1"/>
  <c r="U277" i="1"/>
  <c r="U274" i="1"/>
  <c r="U272" i="1"/>
  <c r="Y272" i="1" s="1"/>
  <c r="Y270" i="1"/>
  <c r="Y267" i="1"/>
  <c r="U265" i="1"/>
  <c r="U262" i="1"/>
  <c r="Y259" i="1"/>
  <c r="Y257" i="1"/>
  <c r="Y255" i="1"/>
  <c r="Y253" i="1"/>
  <c r="Y251" i="1"/>
  <c r="Y249" i="1"/>
  <c r="Y247" i="1"/>
  <c r="Y245" i="1"/>
  <c r="Y243" i="1"/>
  <c r="Y241" i="1"/>
  <c r="Y239" i="1"/>
  <c r="U237" i="1"/>
  <c r="Y233" i="1"/>
  <c r="U233" i="1"/>
  <c r="U230" i="1"/>
  <c r="Y228" i="1"/>
  <c r="Y226" i="1"/>
  <c r="Y224" i="1"/>
  <c r="Y222" i="1"/>
  <c r="Y220" i="1"/>
  <c r="Y218" i="1"/>
  <c r="Y216" i="1"/>
  <c r="Y214" i="1"/>
  <c r="U212" i="1"/>
  <c r="Y212" i="1" s="1"/>
  <c r="Y210" i="1"/>
  <c r="Y208" i="1"/>
  <c r="Y206" i="1"/>
  <c r="Y204" i="1"/>
  <c r="U201" i="1"/>
  <c r="W199" i="1"/>
  <c r="W454" i="1" s="1"/>
  <c r="W456" i="1" s="1"/>
  <c r="Y197" i="1"/>
  <c r="U194" i="1"/>
  <c r="U191" i="1"/>
  <c r="U188" i="1"/>
  <c r="Y188" i="1" s="1"/>
  <c r="U186" i="1"/>
  <c r="U183" i="1"/>
  <c r="Y183" i="1" s="1"/>
  <c r="U181" i="1"/>
  <c r="V178" i="1"/>
  <c r="U176" i="1"/>
  <c r="U173" i="1"/>
  <c r="Y170" i="1"/>
  <c r="Y167" i="1"/>
  <c r="Y165" i="1"/>
  <c r="U163" i="1"/>
  <c r="U160" i="1"/>
  <c r="Y158" i="1"/>
  <c r="U155" i="1"/>
  <c r="Y153" i="1"/>
  <c r="Y150" i="1"/>
  <c r="U147" i="1"/>
  <c r="Y145" i="1"/>
  <c r="U142" i="1"/>
  <c r="Y140" i="1"/>
  <c r="Y138" i="1"/>
  <c r="U135" i="1"/>
  <c r="U132" i="1"/>
  <c r="U109" i="1"/>
  <c r="U105" i="1"/>
  <c r="U103" i="1"/>
  <c r="U101" i="1"/>
  <c r="Y101" i="1" s="1"/>
  <c r="Y99" i="1"/>
  <c r="Y97" i="1"/>
  <c r="Y94" i="1"/>
  <c r="Y92" i="1"/>
  <c r="U90" i="1"/>
  <c r="Y87" i="1"/>
  <c r="Y85" i="1"/>
  <c r="Y83" i="1"/>
  <c r="Y81" i="1"/>
  <c r="U79" i="1"/>
  <c r="U129" i="1"/>
  <c r="Y129" i="1" s="1"/>
  <c r="Y126" i="1"/>
  <c r="Y124" i="1"/>
  <c r="Y122" i="1"/>
  <c r="U119" i="1"/>
  <c r="U116" i="1"/>
  <c r="Y114" i="1"/>
  <c r="Y112" i="1"/>
  <c r="U76" i="1"/>
  <c r="Y73" i="1"/>
  <c r="Y71" i="1"/>
  <c r="Y68" i="1"/>
  <c r="Y66" i="1"/>
  <c r="Y63" i="1"/>
  <c r="Y61" i="1"/>
  <c r="Y58" i="1"/>
  <c r="Y56" i="1"/>
  <c r="U54" i="1"/>
  <c r="U51" i="1"/>
  <c r="U48" i="1"/>
  <c r="U45" i="1"/>
  <c r="U42" i="1"/>
  <c r="Y39" i="1"/>
  <c r="Y36" i="1"/>
  <c r="U34" i="1"/>
  <c r="Y31" i="1"/>
  <c r="Y29" i="1"/>
  <c r="U27" i="1"/>
  <c r="Y27" i="1" s="1"/>
  <c r="U25" i="1"/>
  <c r="U23" i="1"/>
  <c r="U20" i="1"/>
  <c r="U17" i="1"/>
  <c r="U14" i="1"/>
  <c r="Y12" i="1"/>
  <c r="AA465" i="1" l="1"/>
  <c r="U454" i="1"/>
  <c r="U456" i="1" s="1"/>
  <c r="AA461" i="1"/>
  <c r="AA462" i="1"/>
  <c r="Y178" i="1"/>
  <c r="V454" i="1"/>
  <c r="V456" i="1" s="1"/>
  <c r="Y199" i="1"/>
  <c r="Y454" i="1" l="1"/>
  <c r="Y456" i="1" s="1"/>
  <c r="AA466" i="1"/>
  <c r="AA467" i="1" l="1"/>
</calcChain>
</file>

<file path=xl/sharedStrings.xml><?xml version="1.0" encoding="utf-8"?>
<sst xmlns="http://schemas.openxmlformats.org/spreadsheetml/2006/main" count="1050" uniqueCount="540">
  <si>
    <t>CENTROS DE COSTOS</t>
  </si>
  <si>
    <t>RUBROS</t>
  </si>
  <si>
    <t>TOTAL</t>
  </si>
  <si>
    <t>GENERICA DE GASTO</t>
  </si>
  <si>
    <t>META</t>
  </si>
  <si>
    <t>00.</t>
  </si>
  <si>
    <t>07.</t>
  </si>
  <si>
    <t>08.</t>
  </si>
  <si>
    <t>09.</t>
  </si>
  <si>
    <t>18.</t>
  </si>
  <si>
    <t>CENTRO DE COSTO: 01.01.01 - CONCEJO MUNICIPAL</t>
  </si>
  <si>
    <t>CODIGO</t>
  </si>
  <si>
    <t>ACTIVIDAD OPERATIVA</t>
  </si>
  <si>
    <t>AOI30109600007</t>
  </si>
  <si>
    <t>FISCALIZACIÓN DE LA GESTIÓN MUNICIPAL</t>
  </si>
  <si>
    <t>FISCALIZACION REALIZADA</t>
  </si>
  <si>
    <t>FISICO</t>
  </si>
  <si>
    <t>0.5% del ppto. Devengado del año anterior (S/. 34,218,616.00)</t>
  </si>
  <si>
    <t>COSTEO.S/</t>
  </si>
  <si>
    <t>AOI30109600008</t>
  </si>
  <si>
    <t>GESTION ADMINISTRATIVA Y OPERATIVA DEL CONCEJO MUNICIPAL</t>
  </si>
  <si>
    <t>DOCUMENTO</t>
  </si>
  <si>
    <t>CENTRO DE COSTO: 01.02.01 - ALCALDÍA</t>
  </si>
  <si>
    <t>AOI30109600006</t>
  </si>
  <si>
    <t>GESTIÓN ADMINISTRATIVA Y OPERATIVA DE ALCALDÍA</t>
  </si>
  <si>
    <t>CENTRO DE COSTO: 01.03.01 - PROCURADURIA PUBLICA</t>
  </si>
  <si>
    <t>AOI30109600009</t>
  </si>
  <si>
    <t>GESTIÓN ADMINISTRATIVA Y OPERATIVA DE PROCURADURIA PUBLICA</t>
  </si>
  <si>
    <t>CENTRO DE COSTO: 01.04.01 - GERENCIA MUNICIPAL</t>
  </si>
  <si>
    <t>AOI30109600001</t>
  </si>
  <si>
    <t>IMPLEMENTACION DEL SISTEMA DE CONTROL INTERNO, ACCIONES DE CONTROL Y OTROS</t>
  </si>
  <si>
    <t>ACTA</t>
  </si>
  <si>
    <t>Transferencia a la Contraloría (auditoria 2026)</t>
  </si>
  <si>
    <t>AOI30109600002</t>
  </si>
  <si>
    <t>GESTIÓN ADMINISTRATIVA Y OPERATIVA DE GERENCIA MUNICIPAL</t>
  </si>
  <si>
    <t>AOI30109600003</t>
  </si>
  <si>
    <t>ACCIÓN OPORTUNA PARA LA TRANSFERENCIA DE RECURSOS A LAS MUNICIPALIDADES DE CENTROS POBLADOS</t>
  </si>
  <si>
    <t>CENTRO POBLADO</t>
  </si>
  <si>
    <t>AOI30109600004</t>
  </si>
  <si>
    <t>TRANSFERENCIA OPORTUNA DE RECURSOS AL INSTITUTO VIAL PROVINCIAL</t>
  </si>
  <si>
    <t>TRANSFERENCIAS FINANCIERAS</t>
  </si>
  <si>
    <t>AOI30109600005</t>
  </si>
  <si>
    <t>TRANSFERENCIA OPORTUNA DE RECURSOS A LA MANCOMUNIDAD NORVRAEM</t>
  </si>
  <si>
    <t>CENTRO DE COSTO: 01.04.02.01 - OFICINA GENERAL DE ATENCIÓN AL CIUDADANO Y GESTIÓN DOCUMENTAL</t>
  </si>
  <si>
    <t>AOI30109600010</t>
  </si>
  <si>
    <t>GESTIÓN ADMINISTRATIVA Y OPERATIVA DE LA OGACGD</t>
  </si>
  <si>
    <t>AOI30109600164</t>
  </si>
  <si>
    <t>PROMOCION E INCENTIVO DE LAS ACTIVIDADES ARTISTICAS Y CULTURALES</t>
  </si>
  <si>
    <t xml:space="preserve">Festividades x creación politica, fiestas patrias y patronales </t>
  </si>
  <si>
    <t>AOI30109600012</t>
  </si>
  <si>
    <t>GESTION ADMINISTRATIVA Y OPERATIVA DE TRAMITE DOCUMENTARIO</t>
  </si>
  <si>
    <t>ARCHIVO CENTRAL</t>
  </si>
  <si>
    <t>AOI30109600013</t>
  </si>
  <si>
    <t>GESTION ADMINISTRATIVA Y OPERATIVA DEL ARCHIVO CENTRAL</t>
  </si>
  <si>
    <t xml:space="preserve"> IMAGEN INSTITUCIONAL</t>
  </si>
  <si>
    <t>AOI30109600011</t>
  </si>
  <si>
    <t>GESTIÓN ADMINISTRATIVA Y OPERATIVA DE IMAGEN INSTITUCIONAL</t>
  </si>
  <si>
    <t>CENTRO DE COSTO: 01.04.03.01 - OFICINA GENERAL DE ASESORÍA JURÍDICA</t>
  </si>
  <si>
    <t>AOI30109600031</t>
  </si>
  <si>
    <t>GESTION ADMINISTRATIVA Y OPERATIVA DE LA OGAJ</t>
  </si>
  <si>
    <t>CENTRO DE COSTO: 01.04.04.01 - OFICINA GENERAL DE PLANEAMIENTO Y PRESUPUESTO</t>
  </si>
  <si>
    <t>AOI30109600032</t>
  </si>
  <si>
    <t>GESTIÓN ADMINISTRATIVA Y OPERATIVA DE LA OGPP</t>
  </si>
  <si>
    <t>PRESUPUESTO</t>
  </si>
  <si>
    <t>AOI30109600033</t>
  </si>
  <si>
    <t>GESTION ADMINISTRATIVA Y OPERATIVA DE PRESUPUESTO</t>
  </si>
  <si>
    <t>AOI30109600038</t>
  </si>
  <si>
    <t>PROCESO MULTIANUAL DEL PRESUPUESTO PARTICIPATIVO POR RESULTADOS</t>
  </si>
  <si>
    <t>TALLER</t>
  </si>
  <si>
    <t>AOI30109600037</t>
  </si>
  <si>
    <t>AUDIENCIA PUBLICA DE RENDICIÓN DE CUENTAS</t>
  </si>
  <si>
    <t>AUDIENCIAS REALIZADAS</t>
  </si>
  <si>
    <t>PROGRAMACIÓN MULTIANUAL DE INVERSIONES</t>
  </si>
  <si>
    <t>AOI30109600036</t>
  </si>
  <si>
    <t>GESTIÓN ADMINISTRATIVA Y OPERATIVA DE LA OPMI</t>
  </si>
  <si>
    <t>AOI30109600041</t>
  </si>
  <si>
    <t>REALIZACIÓN DEL COMITÉ DE SEGUIMIENTO DE INVERSIONES</t>
  </si>
  <si>
    <t>PLANEAMIENTO</t>
  </si>
  <si>
    <t>AOI30109600039</t>
  </si>
  <si>
    <t>ELABORACIÓN, SEGUIMIENTO Y EVALUACION DE LOS INSTRUMENTOS DE GESTIÓN DE PLANEAMIENTO ESTRATÉGICO Y OPERATIVO</t>
  </si>
  <si>
    <t>INFORME TECNICO</t>
  </si>
  <si>
    <t>AOI30109600034</t>
  </si>
  <si>
    <t>GESTION ADMINISTRATIVA Y OPERATIVA DE PLANEAMIENTO</t>
  </si>
  <si>
    <t>MODERNIZACIÓN</t>
  </si>
  <si>
    <t>AOI30109600040</t>
  </si>
  <si>
    <t>ELABORACIÓN Y/O ACTUALIZACIÓN DE INSTRUMENTOS DE GESTIÓN INSTITUCIONAL</t>
  </si>
  <si>
    <t>DOCUMENTO TECNICO</t>
  </si>
  <si>
    <t>AOI30109600035</t>
  </si>
  <si>
    <t>GESTION ADMINISTRATIVA Y OPERATIVA DE MODERNIZACIÓN</t>
  </si>
  <si>
    <t>CENTRO DE COSTO: 01.04.05.01 - OFICINA GENERAL DE ADMINISTRACIÓN</t>
  </si>
  <si>
    <t>AOI30109600014</t>
  </si>
  <si>
    <t>GESTIÓN ADMINISTRATIVA Y OPERATIVA DE LA OGA</t>
  </si>
  <si>
    <t>CENTRO DE COSTO: 01.04.05.02.01 - OFICINA DE ABASTECIMIENTO</t>
  </si>
  <si>
    <t>AOI30109600026</t>
  </si>
  <si>
    <t>MANTENIMIENTO DE LOS SERVICIOS BÁSICOS DE LA ENTIDAD</t>
  </si>
  <si>
    <t>SERVICIO</t>
  </si>
  <si>
    <t>Servicios de Luz, Internet, Agua</t>
  </si>
  <si>
    <t>AOI30109600027</t>
  </si>
  <si>
    <t>MANTENIMIENTO PERIÓDICO DE LA INFRAESTRUCTURA DE LA ENTIDAD</t>
  </si>
  <si>
    <t>INMUEBLE</t>
  </si>
  <si>
    <t>Mantenimiento de local municipal</t>
  </si>
  <si>
    <t>AOI30109600025</t>
  </si>
  <si>
    <t>GESTIÓN ADMINISTRATIVA Y OPERATIVA DE LA OFICINA DE ABASTECIMIENTO</t>
  </si>
  <si>
    <t>ALMACEN</t>
  </si>
  <si>
    <t>AOI30109600028</t>
  </si>
  <si>
    <t>GESTIÓN ADMINISTRATIVA Y OPERATIVA DE ALMACEN</t>
  </si>
  <si>
    <t>CONTROL PATRIMONIAL</t>
  </si>
  <si>
    <t>AOI30109600029</t>
  </si>
  <si>
    <t>GESTION ADMINISTRATIVA Y OPERATIVA DE CONTROL PATRIMONIAL</t>
  </si>
  <si>
    <t>AOI30109600185</t>
  </si>
  <si>
    <t>INVENTARIO DE BIENES MUEBLES E INMUEBLES</t>
  </si>
  <si>
    <t>AOI30109600186</t>
  </si>
  <si>
    <t>REGISTRO DE BIENES INMUEBLES ASEGURADOS Y NO ASEGURADOS, BIENES MUEBLES NO ASEGURADOS</t>
  </si>
  <si>
    <t>ADQUISICIONES</t>
  </si>
  <si>
    <t>AOI30109600030</t>
  </si>
  <si>
    <t>GESTION ADMINISTRATIVA Y OPERATIVA DE ADQUISICIONES</t>
  </si>
  <si>
    <t>CONTABILIDAD</t>
  </si>
  <si>
    <t>AOI30109600020</t>
  </si>
  <si>
    <t>GESTIÓN ADMINISTRATIVA Y OPERATIVA DE CONTABILIDAD</t>
  </si>
  <si>
    <t>AOI30109600022</t>
  </si>
  <si>
    <t>FORMULACION DE ESTADOS FINANCIEROS Y PRESUPUESTALES</t>
  </si>
  <si>
    <t>AOI30109600021</t>
  </si>
  <si>
    <t>ANÁLISIS DE LAS CUENTAS CONTABLES</t>
  </si>
  <si>
    <t>AOI30109600165</t>
  </si>
  <si>
    <t>DESARROLLO Y EJECUCION DEL PROGRAMA DE LAS NICSP</t>
  </si>
  <si>
    <t>AOI30109600166</t>
  </si>
  <si>
    <t>ELABORACION DEL MODULO DE INSTRUMENTO FINANCIERO</t>
  </si>
  <si>
    <t>TESORERÍA</t>
  </si>
  <si>
    <t>AOI30109600023</t>
  </si>
  <si>
    <t>GESTIÓN ADMINISTRATIVA Y OPERATIVA DE TESORERIA</t>
  </si>
  <si>
    <t>AOI30109600168</t>
  </si>
  <si>
    <t>ELABORACION DEL MODULO DE INSTRUMENTO FINANCIERO MIF E INSTRUMENTOS DE GESTION FINANCIERA</t>
  </si>
  <si>
    <t>AOI30109600167</t>
  </si>
  <si>
    <t>CONCILIACIONES DE ESTADOS BANCARIOS Y LIBROS FINANCIEROS</t>
  </si>
  <si>
    <t>RECURSOS HUMANOS</t>
  </si>
  <si>
    <t>AOI30109600018</t>
  </si>
  <si>
    <t>IMPLEMENTACIÓN DE PLAN DE DESARROLLO DE PERSONAS - PDP</t>
  </si>
  <si>
    <t>PERSONA CAPACITADA</t>
  </si>
  <si>
    <t>AOI30109600019</t>
  </si>
  <si>
    <t>IMPLEMENTACIÓN DEL PLAN DE SEGURIDAD Y SALUD EN EL TRABAJO DE LA ENTIDAD</t>
  </si>
  <si>
    <t>ACCION</t>
  </si>
  <si>
    <t>AOI30109600016</t>
  </si>
  <si>
    <t>GESTIÓN ADMINISTRATIVA DE REPOSICIÓN JUDICIAL (SENTENCIAS JUDICIALES Y LAUDOS)</t>
  </si>
  <si>
    <t>PERSONA</t>
  </si>
  <si>
    <t>AOI30109600017</t>
  </si>
  <si>
    <t>ORGANIZACIÓN DE ACTIVIDADES INSTITUCIONALES EN FECHAS CONMEMORATIVAS</t>
  </si>
  <si>
    <t>ACTIVIDAD EFECTUADA</t>
  </si>
  <si>
    <t>Festividades x dia de la mujer, madre, padre, trabajador municipal y navidad</t>
  </si>
  <si>
    <t xml:space="preserve">Uniforme Institucional </t>
  </si>
  <si>
    <t>AOI30109600015</t>
  </si>
  <si>
    <t>GESTION ADMINISTRATIVA Y OPERATIVA DE RECURSOS HUMANOS</t>
  </si>
  <si>
    <t>Remuneraciones, Dietas, Sentencias Judiciales y Laudos</t>
  </si>
  <si>
    <t>TECNOLOGÍA DE INFORMACIÓN</t>
  </si>
  <si>
    <t>AOI30109600024</t>
  </si>
  <si>
    <t>GESTIÓN ADMINISTRATIVA Y OPERATIVA DE TECNOLOGÍAS DE INFORMACIÓN</t>
  </si>
  <si>
    <t>Compra de Servidores</t>
  </si>
  <si>
    <t>CENTRO DE COSTO: 01.04.06.01 - GERENCIA DE DESARROLLO ECONÓMICO Y ADMINISTRACIÓN TRIBUTARIA</t>
  </si>
  <si>
    <t>AOI30109600042</t>
  </si>
  <si>
    <t>GESTION ADMINISTRATIVA Y OPERATIVA DE LA GDEAT</t>
  </si>
  <si>
    <t>CENTRO DE COSTO: 01.04.06.02.01 - SUBGERENCIA DE DESARROLLO ECONÓMICO PRODUCTIVO</t>
  </si>
  <si>
    <t>AOI30109600043</t>
  </si>
  <si>
    <t>GESTION ADMINISTRATIVA Y OPERATIVA DE LA SUBGERENCIA DE DESARROLLO ECONÓMICO PRODCUTIVO</t>
  </si>
  <si>
    <t>VIVERO MUNICIPAL</t>
  </si>
  <si>
    <t>AOI30109600045</t>
  </si>
  <si>
    <t>PROMOCIÓN PARA LA PRODUCCION DE PLANTONES AGRO-FORESTALES</t>
  </si>
  <si>
    <t>PRODUCTOR</t>
  </si>
  <si>
    <t>AOI30109600046</t>
  </si>
  <si>
    <t>FORTALECIMIENTO Y ASISTENCIA TÉCNICA DE PRODUCTORES AGRO-FORESTALES</t>
  </si>
  <si>
    <t>AOI30109600047</t>
  </si>
  <si>
    <t>GESTIÓN ADMINISTRATIVA Y OPERATIVA DE VIVERO MUNICIPAL</t>
  </si>
  <si>
    <t>PISCIGRANJA MUNICIPAL</t>
  </si>
  <si>
    <t>AOI30109600049</t>
  </si>
  <si>
    <t>PROMOCIÓN DE LA PRODUCCIÓN Y MANEJO DE ALEVINOS DE PACO EN EL LABORATORIO DE PECES</t>
  </si>
  <si>
    <t>AOI30109600048</t>
  </si>
  <si>
    <t>GESTIÓN ADMINISTRATIVA Y OPERATIVA DE PISCIGRANJA MUNICIPAL</t>
  </si>
  <si>
    <t>LABORATORIO IN VITRO MUNICIPAL</t>
  </si>
  <si>
    <t>AOI30109600050</t>
  </si>
  <si>
    <t>PROMOCIÓN DE LA PRODUCCION DE PLANTAS IN VITRO</t>
  </si>
  <si>
    <t>PROMOCION TURISTICA Y EMPRESARIAL</t>
  </si>
  <si>
    <t>AOI30109600052</t>
  </si>
  <si>
    <t>PROMOCION EMPRESARIAL Y TURÍSTICA</t>
  </si>
  <si>
    <t>AOI30109600051</t>
  </si>
  <si>
    <t>GESTIÓN ADMINISTRATIVA Y OPERATIVA DE LA PROMOCIÓN TURÍSTICA Y EMPRESARIAL</t>
  </si>
  <si>
    <t>POLICIA MUNICIPAL</t>
  </si>
  <si>
    <t>AOI30109600055</t>
  </si>
  <si>
    <t>REALIZAR ACCIONES DE CONTROL Y FISCALIZACIÓN DEL COMERCIO</t>
  </si>
  <si>
    <t>AOI30109600054</t>
  </si>
  <si>
    <t>GESTION ADMINISTRATIVA Y OPERATIVA DE LA POLICIA MUNICIPAL</t>
  </si>
  <si>
    <t>ESTUDIOS Y PROYECTOS PRODUCTIVOS</t>
  </si>
  <si>
    <t>AOI30109600056</t>
  </si>
  <si>
    <t>FORMULACIÓN Y APROBACIÓN DE PROYECTOS PRODUCTIVOS</t>
  </si>
  <si>
    <t>ESTUDIO</t>
  </si>
  <si>
    <t>AOI30109600184</t>
  </si>
  <si>
    <t>MEJORAMIENTO DE LOS SERVICIOS DE APOYO AL DESARROLLO PRODUCTIVO EN CUYES EN LA MICROCUENCA HUAHUARI DISTRITO DE RIO NEGRO DE LA PROVINCIA DE SATIPO DEL DEPARTAMENTO DE JUNIN</t>
  </si>
  <si>
    <t>CUI N° 2575295  para Ejecución-   Etapa I</t>
  </si>
  <si>
    <t>AOI30109600183</t>
  </si>
  <si>
    <t>MEJORAMIENTO DEL SERVICIO DE APOYO AL DESARROLLO PRODUCTIVO FORESTAL SOSTENIBLE EN 9 LOCALIDADES DE LA MICROCUENCA VILLA REAL DEL DISTRITO DE RIO NEGRO DE LA PROVINCIA DE SATIPO DEL DEPARTAMENTO DE JUNIN</t>
  </si>
  <si>
    <t>CUI N° 2624349 para Ejecución</t>
  </si>
  <si>
    <t>LIQUIDACIÓN DE PROYECTOS PRODUCTIVOS</t>
  </si>
  <si>
    <t>AOI30109600057</t>
  </si>
  <si>
    <t>ELABORACIÓN DE LIQUIDACIÓN DE PROYECTOS PRODUCTIVOS</t>
  </si>
  <si>
    <t>CENTRO DE COSTO: 01.04.06.03.01 - SUBGERENCIA DE ADMINISTRACIÓN TRIBUTARIA</t>
  </si>
  <si>
    <t>AOI30109600058</t>
  </si>
  <si>
    <t>GESTION ADMINISTRATIVA Y OPERATIVA DE SUBGERENCIA DE ADMINISTRACIÓN TRIBUTARIA</t>
  </si>
  <si>
    <t>RECAUDACIÓN TRIBUTARIA</t>
  </si>
  <si>
    <t>AOI30109600059</t>
  </si>
  <si>
    <t>GESTION ADMINISTRATIVA Y OPERATIVA DE RECAUDACIÓN TRIBUTARIA</t>
  </si>
  <si>
    <t>AOI30109600062</t>
  </si>
  <si>
    <t>CAMPAÑA DE CONTRIBUYENTE PUNTUAL</t>
  </si>
  <si>
    <t>Meta 2 del PI 2027</t>
  </si>
  <si>
    <t>FISCALIZACIÓN TRIBUTARIA</t>
  </si>
  <si>
    <t>AOI30109600060</t>
  </si>
  <si>
    <t>GESTION ADMINISTRATIVA Y OPERATIVA DE FISCALIZACIÓN TRIBUTARIA</t>
  </si>
  <si>
    <t>AOI30109600063</t>
  </si>
  <si>
    <t>INSPECCIÓN DE PREDIOS Y REGISTROS EN EL SIAF RENTAS - GL</t>
  </si>
  <si>
    <t>VIVIENDAS</t>
  </si>
  <si>
    <t>EJECUCIÓN COACTIVA</t>
  </si>
  <si>
    <t>AOI30109600061</t>
  </si>
  <si>
    <t>GESTION ADMINISTRATIVA Y OPERATIVA DE EJECUCIÓN COACTIVA</t>
  </si>
  <si>
    <t>AOI30109600064</t>
  </si>
  <si>
    <t>GESTION DE LOS PROCESOS DE EJECUCION COACTIVA MUNICIPAL</t>
  </si>
  <si>
    <t>INFORME</t>
  </si>
  <si>
    <t>CENTRO DE COSTO: 01.04.07.01 - GERENCIA DE DESARROLLO TERRITORIAL E INFRAESTRUCTURA</t>
  </si>
  <si>
    <t>AOI30109600065</t>
  </si>
  <si>
    <t>GESTION ADMINISTRATIVA Y OPERATIVA DE LA GDTI</t>
  </si>
  <si>
    <t>CENTRO DE COSTO: 01.04.07.02.01 - SUBGERENCIA DE DESARROLLO TERRITORIAL</t>
  </si>
  <si>
    <t>AOI30109600066</t>
  </si>
  <si>
    <t>GESTIÓN ADMINISTRATIVA Y OPERATIVA DE LA SUBGERENCIA DE DESARROLLO TERRITORIAL</t>
  </si>
  <si>
    <t>CATASTRO</t>
  </si>
  <si>
    <t>AOI30109600070</t>
  </si>
  <si>
    <t>PLAN DE DESARROLLO URBANO DEL DISTRITO DE RIO NEGRO</t>
  </si>
  <si>
    <t>Actualización del PU</t>
  </si>
  <si>
    <t>AOI30109600069</t>
  </si>
  <si>
    <t>SANEAMIENTO FISICO LEGAL DE PREDIOS</t>
  </si>
  <si>
    <t>AOI30109600067</t>
  </si>
  <si>
    <t>GESTIÓN ADMINISTRATIVA Y OPERATIVA DE CATASTRO</t>
  </si>
  <si>
    <t>DEFENSA CIVIL, GESTIÓN DE RIESGOS Y DESASTRES</t>
  </si>
  <si>
    <t>AOI30109600071</t>
  </si>
  <si>
    <t>MONITOREO,SUPERVISION Y EVALUACION DE PRODUCTOS Y ACTIVIDADES EN GESTION DE RIESGO DE DESASTRES</t>
  </si>
  <si>
    <t>AOI30109600072</t>
  </si>
  <si>
    <t>DESARROLLO DE INSTRUMENTOS ESTRATEGICOS PARA LA GESTION DEL RIESGO DE DESASTRES</t>
  </si>
  <si>
    <t>AOI30109600073</t>
  </si>
  <si>
    <t>INSPECCION DE EDIFICACIONES PARA LA SEGURIDAD Y EL CONTROL URBANO</t>
  </si>
  <si>
    <t>INSPECCION</t>
  </si>
  <si>
    <t>AOI30109600074</t>
  </si>
  <si>
    <t>DESARROLLO DE ESTUDIOS PARA ESTABLECER EL RIESGO A NIVEL TERRITORIAL</t>
  </si>
  <si>
    <t>AOI30109600075</t>
  </si>
  <si>
    <t>IMPLEMENTACION DE MEDIDAS DE PROTECCION ANTE BAJAS TEMPERATURAS</t>
  </si>
  <si>
    <t>AOI30109600076</t>
  </si>
  <si>
    <t>ORGANIZACION Y ENTRENAMIENTO DE COMUNIDADES EN HABILIDADES FRENTE AL RIESGO DE DESASTRES</t>
  </si>
  <si>
    <t xml:space="preserve">	AOI30109600169</t>
  </si>
  <si>
    <t>DESARROLLO DE CAMPAÑAS COMUNICACIONALES PARA LA GESTION DEL RIESGO DE DESASTRES</t>
  </si>
  <si>
    <t>CAMPAÑA</t>
  </si>
  <si>
    <t>AOI30109600077</t>
  </si>
  <si>
    <t>ASISTENCIA TECNICA Y ACOMPAÑAMIENTO EN GESTION DEL RIESGO DE DESASTRES</t>
  </si>
  <si>
    <t>AOI30109600078</t>
  </si>
  <si>
    <t>DESARROLLO DE SIMULACROS EN GESTION REACTIVA</t>
  </si>
  <si>
    <t>REPORTE</t>
  </si>
  <si>
    <t>AOI30109600079</t>
  </si>
  <si>
    <t>DESARROLLO DE LOS CENTROS Y ESPACIOS DE MONITOREO DE EMERGENCIAS Y DESASTRES</t>
  </si>
  <si>
    <t>AOI30109600080</t>
  </si>
  <si>
    <t>ADMINISTRACION Y ALMACENAMIENTO DE KITS PARA LA ASISTENCIA FRENTE A EMERGENCIAS YDESASTRES</t>
  </si>
  <si>
    <t>KIT</t>
  </si>
  <si>
    <t>AOI30109600081</t>
  </si>
  <si>
    <t>ATENCIÓN DE ACTIVIDADES DE EMERGENCIA</t>
  </si>
  <si>
    <t>AOI30109600082</t>
  </si>
  <si>
    <t>MANTENIMIENTO DE CAUCES, DRENAJES Y ESTRUCTURAS DE SEGURIDAD FISICA FRENTE APELIGROS</t>
  </si>
  <si>
    <t>INTERVENCION</t>
  </si>
  <si>
    <t>AOI30109600068</t>
  </si>
  <si>
    <t>GESTIÓN ADMINISTRATIVA Y OPERATIVA DE DEFENSA CIVI, GESTIÓN DE RIESGOS Y DESASTRES</t>
  </si>
  <si>
    <t>CENTRO DE COSTO: 01.04.07.03.01 - SUBGERENCIA DE INFRAESTRUCTURA</t>
  </si>
  <si>
    <t>AOI30109600083</t>
  </si>
  <si>
    <t>GESTION ADMINISTRATIVA Y OPERATIVA DE LA SUBGERENCIA DE INFRAESTRUCTURA</t>
  </si>
  <si>
    <t>Mantenimiento de Infraestructura</t>
  </si>
  <si>
    <t>EJECUCIÓN DE OBRAS -UE</t>
  </si>
  <si>
    <t>AOI30109600084</t>
  </si>
  <si>
    <t>GESTION ADMINISTRATIVA Y OPERATIVA DE LA UE</t>
  </si>
  <si>
    <t>AOI30109600172</t>
  </si>
  <si>
    <t>CONSTRUCCION DE COBERTURA DE INSTALACIONES DEPORTIVAS Y CERCO PERIMETRICO; EN EL(LA) LOSA DEPORTIVA DE LA COMUNIDAD NATIVA SAN JACINTO DE SHAURIATO DISTRITO DE RIO NEGRO, PROVINCIA SATIPO, DEPARTAMENTO JUNIN</t>
  </si>
  <si>
    <t>OBRA</t>
  </si>
  <si>
    <t>CUI N° 2718643 para Ejecución</t>
  </si>
  <si>
    <t>AOI30109600173</t>
  </si>
  <si>
    <t>MEJORAMIENTO Y AMPLIACION DEL SERVICIO DE AGUA POTABLE RURAL Y AMPLIACION DEL SERVICIO DE ALCANTARILLADO U OTRAS FORMAS DE DISPOSICIÓN SANITARIA DE EXCRETAS EN EL CENTRO POBLADO RIO CHARI CENTRO DEL DISTRITO DE RIO NEGRO DE LA PROVINCIA DE SATIPO DEL DEPARTAMENTO DE JUNIN</t>
  </si>
  <si>
    <t>CUI N° 2547428 para expediente</t>
  </si>
  <si>
    <t>AOI30109600174</t>
  </si>
  <si>
    <t>RENOVACION DE CONSULTORIO; CONSTRUCCION DE CERCO PERIMETRICO; EN EL(LA) UNION CUVIRIAKI EN EL CENTRO POBLADO UNION CUVIRIAKI, DISTRITO DE RIO NEGRO, PROVINCIA SATIPO, DEPARTAMENTO JUNIN</t>
  </si>
  <si>
    <t>CUI N° 2722129 para ejecución</t>
  </si>
  <si>
    <t>AOI30109600175</t>
  </si>
  <si>
    <t>CREACION DEL SERVICIO DE PRÁCTICA DEPORTIVA Y/O RECREATIVA EN EL CENTRO POBLADO LOS ANGELES DE ALTO IPOKI DISTRITO DE RIO NEGRO DE LA PROVINCIA DE SATIPO DEL DEPARTAMENTO DE JUNIN</t>
  </si>
  <si>
    <t>CUI N° 2624736 para expediente</t>
  </si>
  <si>
    <t>AOI30109600176</t>
  </si>
  <si>
    <t>CREACION DE LOS SERVICIOS DE PROTECCIÓN EN RIBERAS DE RÍO VULNERABLES ANTE EL PELIGRO EN LA C.N. CENTRO CHENI DEL DISTRITO DE RIO NEGRO DE LA PROVINCIA DE SATIPO DEL DEPARTAMENTO DE JUNIN</t>
  </si>
  <si>
    <t>CUI N° 2624468 para ejecución</t>
  </si>
  <si>
    <t>AOI30109600181</t>
  </si>
  <si>
    <t>MEJORAMIENTO DEL SERVICIO DE EDUCACIÓN INICIAL EN I.E. 1018 DE CENTRO POBLADO C.N. SINCHIJAROKI DISTRITO DE RIO NEGRO DE LA PROVINCIA DE SATIPO DEL DEPARTAMENTO DE JUNIN</t>
  </si>
  <si>
    <t>CUI N° 2689834 para expediente</t>
  </si>
  <si>
    <t>AOI30109600177</t>
  </si>
  <si>
    <t>CREACION DE LOS SERVICIOS DE PREVENCIÓN, PREPARACIÓN Y RESPUESTA A DESASTRES, INCENDIOS, EMERGENCIAS, RESCATES Y OTROS. EN COMPAÑIA DE BOMBEROS SAN MIGUEL ARCANGEL DE CENTRO POBLADO RIO NEGRO DISTRITO DE RIO NEGRO DE LA PROVINCIA DE SATIPO DEL DEPARTAMENTO DE JUNIN</t>
  </si>
  <si>
    <t>CUI N° 2714418 para expediente</t>
  </si>
  <si>
    <t>AOI30109600178</t>
  </si>
  <si>
    <t>CREACION DE SERVICIO DE PRACTICAS DEPORTIVAS Y RECREATIVAS EN EL C.P BAJO VILLA VICTORIA DEL DISTRITO DE RIO NEGRO - PROVINCIA DE SATIPO - DEPARTAMENTO DE JUNIN</t>
  </si>
  <si>
    <t>CUI N° 2569400 para ejecución</t>
  </si>
  <si>
    <t>AOI30109600179</t>
  </si>
  <si>
    <t>CREACION DEL SERVICIO DE AGUA POTABLE RURAL Y CREACION DEL SERVICIO DE ALCANTARILLADO U OTRAS FORMAS DE DISPOSICIÓN SANITARIA DE EXCRETAS EN EN EL CENTRO POBLADO UNION CASCADA DISTRITO DE RIO NEGRO DE LA PROVINCIA DE SATIPO DEL DEPARTAMENTO DE JUNIN</t>
  </si>
  <si>
    <t>CUI N° 2706556 para expediente</t>
  </si>
  <si>
    <t>AOI30109600180</t>
  </si>
  <si>
    <t>CREACION DEL SERVICIO DE PRÁCTICA DEPORTIVA Y/O RECREATIVA EN LOSA DEPORTIVA DE CENTRO POBLADO UNION HUANCAYO DISTRITO DE RIO NEGRO DE LA PROVINCIA DE SATIPO DEL DEPARTAMENTO DE JUNIN</t>
  </si>
  <si>
    <t>CUI N° 2688621 para ejecución</t>
  </si>
  <si>
    <t>AOI30109600182</t>
  </si>
  <si>
    <t>CREACION DEL SERVICIO DE ATENCIÓN DE SALUD BÁSICOS EN EL CENTRO DE PROMOCION Y VIGILANCIA COMUNAL DE LA COMUNIDAD NATIVA BOCA CHENI DISTRITO DE RIO NEGRO DE LA PROVINCIA DE SATIPO DEL DEPARTAMENTO DE JUNIN</t>
  </si>
  <si>
    <t>CUI N° 2714427 para ejecución</t>
  </si>
  <si>
    <t>SUPERVISIÓN Y LIQUIDACIÓN</t>
  </si>
  <si>
    <t>AOI30109600086</t>
  </si>
  <si>
    <t>GESTIÓN ADMINISTRATIVA Y OPERATIVA DE SUPERVISIÓN Y LIQUIDACIÓN</t>
  </si>
  <si>
    <t>ESTUDIOS Y PROYECTOS - UF</t>
  </si>
  <si>
    <t>AOI30109600085</t>
  </si>
  <si>
    <t>GESTIÓN ADMINISTRATIVA DE ESTUDIOS Y PROYECTOS</t>
  </si>
  <si>
    <t>AOI30109600088</t>
  </si>
  <si>
    <t>FORMULACION DE ESTUDIOS DE PRE-INVERSION</t>
  </si>
  <si>
    <t>ESTUDIO DE PREINVERSION</t>
  </si>
  <si>
    <t>MAQUINARIA Y EQUIPO</t>
  </si>
  <si>
    <t>AOI30109600090</t>
  </si>
  <si>
    <t>MANTENIMIENTO RUTINARIA DE CAMINOS VECINALES NO PAVIMENTADOS DE ZONA URBANA Y RURAL</t>
  </si>
  <si>
    <t>KILOMETRO</t>
  </si>
  <si>
    <t>AOI30109600089</t>
  </si>
  <si>
    <t>EJECUCIÓN DEL PLAN DE MANTENIMIENTO PREVENTIVO Y CORRECTIVO DE LAS MAQUINARIAS DE LA ENTIDAD</t>
  </si>
  <si>
    <t>MAQUINARIA</t>
  </si>
  <si>
    <t>AOI30109600087</t>
  </si>
  <si>
    <t>GESTIÓN ADMINISTRATIVA Y OPERATIVA DE MAQUINARIA Y EQUIPO</t>
  </si>
  <si>
    <t>CENTRO DE COSTO: 01.04.08.01 - GERENCIA DE SERVICIOS MUNICIPALES Y GESTIÓN AMBIENTAL</t>
  </si>
  <si>
    <t>AOI30109600091</t>
  </si>
  <si>
    <t>GESTION ADMINISTRATIVA Y OPERATIVA DE GSMGA</t>
  </si>
  <si>
    <t>CENTRO DE COSTO: 01.04.08.02.01 - SUBGERENCIA DE SERVICIOS MUNICIPALES</t>
  </si>
  <si>
    <t>AOI30109600095</t>
  </si>
  <si>
    <t>GESTION ADMINISTRATIVA Y OPERATIVA DE LA SUBGERENCIA DE SERVICIOS MUNICIPALES</t>
  </si>
  <si>
    <t>REGISTRO CIVIL</t>
  </si>
  <si>
    <t>AOI30109600096</t>
  </si>
  <si>
    <t>GESTIÓN ADMINISTRATIVA DE REGISTRO CIVIL</t>
  </si>
  <si>
    <t>AOI30109600140</t>
  </si>
  <si>
    <t>CELEBRACIÓN DE MATRIMONIOS CIVILES Y COMUNITARIOS</t>
  </si>
  <si>
    <t>AOI30109600141</t>
  </si>
  <si>
    <t>CAMPAÑAS DE DNI GRATUITOS</t>
  </si>
  <si>
    <t>SEGURIDAD CIUDADANA-PP30</t>
  </si>
  <si>
    <t>AOI30109600142</t>
  </si>
  <si>
    <t>COMUNIDAD RECIBE ACCIONES DE PREVENCION EN EL MARCO DEL PLAN DE SEGURIDAD CIUDADANA</t>
  </si>
  <si>
    <t>PROGRAMA</t>
  </si>
  <si>
    <t>Meta 5 del PI 2027</t>
  </si>
  <si>
    <t>AOI30109600143</t>
  </si>
  <si>
    <t>PATRULLAJE MUNICIPAL POR SECTOR - SERENAZGO</t>
  </si>
  <si>
    <t>SECTOR</t>
  </si>
  <si>
    <t>AOI30109600097</t>
  </si>
  <si>
    <t>GESTIÓN ADMINISTRATVA Y OPERATIVA DE SEGURIDAD CIUDADANA</t>
  </si>
  <si>
    <t>LIMPIEZA PÚBLICA Y AREAS VERDES</t>
  </si>
  <si>
    <t>AOI30109600145</t>
  </si>
  <si>
    <t>ALMACENAMIENTO, BARRIDO DE CALLES Y LIMPIEZA DE ESPACIOS PUBLICOS</t>
  </si>
  <si>
    <t>AOI30109600098</t>
  </si>
  <si>
    <t>GESTION ADMINISTRATIVA Y OPERATIVA DE LIMPIEZA PÚBLICA Y AREAS VERDES</t>
  </si>
  <si>
    <t>RESIDUOS SOLIDOS</t>
  </si>
  <si>
    <t>AOI30109600146</t>
  </si>
  <si>
    <t>EDUCACIÓN Y SENSIBILIZACIÓN A LA POBLACIÓN EN MATERIA DE RESIDUOS SÓLIDOS</t>
  </si>
  <si>
    <t>AOI30109600147</t>
  </si>
  <si>
    <t>RECOLECCIÓN Y TRANSPORTE DE RESIDUOS SÓLIDOS MUNICIPALES</t>
  </si>
  <si>
    <t>TONELADA</t>
  </si>
  <si>
    <t>AOI30109600148</t>
  </si>
  <si>
    <t>VALORIZACIÓN DE RESIDUOS SÓLIDOS MUNICIPALES</t>
  </si>
  <si>
    <t>AOI30109600149</t>
  </si>
  <si>
    <t>TRATAMIENTO Y DISPOSICIÓN FINAL DE RESIDUOS SÓLIDOS MUNICIPALES</t>
  </si>
  <si>
    <t>AOI30109600150</t>
  </si>
  <si>
    <t>GESTIÓN DEL PROGRAMA DE RESIDUOS SOLIDOS</t>
  </si>
  <si>
    <t>ENTIDAD</t>
  </si>
  <si>
    <t>AOI30109600099</t>
  </si>
  <si>
    <t>GESTIÓN ADMINISTRATIVA Y OPERATIVA DE RESIDUOS SOLIDOS</t>
  </si>
  <si>
    <t>TRÁNSITO Y VIALIDAD</t>
  </si>
  <si>
    <t>AOI30109600151</t>
  </si>
  <si>
    <t>FORTALECIMIENTO DE CAPACIDADES DE TRANSPORTISTAS</t>
  </si>
  <si>
    <t>AOI30109600152</t>
  </si>
  <si>
    <t>FISCALIZACION AL SERVICIO DE TRANSPORTE TERRESTRE DE PERSONAS</t>
  </si>
  <si>
    <t>AOI30109600100</t>
  </si>
  <si>
    <t>GESTION ADMINISTRATIVA Y OPERATIVA DE TRÁNSITO Y VIALIDAD</t>
  </si>
  <si>
    <t>CENTRO DE COSTO: 01.04.08.03.01 - SUBGERENCIA DE GESTIÓN AMBIENTAL</t>
  </si>
  <si>
    <t>AOI30109600092</t>
  </si>
  <si>
    <t>GESTION ADMINISTRATIVA Y OPERATIVA DE LA SUBGERENCIA DE GESTIÓN AMBIENTAL</t>
  </si>
  <si>
    <t>AREA TÉCNICA MUNICIPAL - ATM-PP83</t>
  </si>
  <si>
    <t>AOI30109600153</t>
  </si>
  <si>
    <t>EDUCACION SANITARIA PARA HOGARES RURALES</t>
  </si>
  <si>
    <t>HOGAR</t>
  </si>
  <si>
    <t>Meta 4 del PI 2027</t>
  </si>
  <si>
    <t>AOI30109600154</t>
  </si>
  <si>
    <t>MONITOREO DE LA PRESTACION DE LOS SERVICIOS DE AGUA POTABLE Y DISPOSICION SANITARIA DE EXCRETAS PARA HOGARES DISPERSOS</t>
  </si>
  <si>
    <t>AOI30109600155</t>
  </si>
  <si>
    <t>POTABILIZACION Y OTRAS FORMAS DE DESINFECCIÓN Y TRATAMIENTO</t>
  </si>
  <si>
    <t>SISTEMA</t>
  </si>
  <si>
    <t>AOI30109600156</t>
  </si>
  <si>
    <t>MONITOREO DE LA PRESTACIÓN DE LOS SERVICIOS DE AGUA POTABLE Y DISPOSICIÓN SANITARIA DE EXCRETAS PARA HOGARES CONCENTRADOS</t>
  </si>
  <si>
    <t>AOI30109600157</t>
  </si>
  <si>
    <t>FORTALECIMIENTO DE CAPACIDADES A PRESTADORES, GL-ATM Y GR-D/GRVCS</t>
  </si>
  <si>
    <t>AOI30109600093</t>
  </si>
  <si>
    <t>GESTIÓN ADMINISTRATIVA Y OPERATIVA DEL ÁREA TÉCNICA MUNICIPAL</t>
  </si>
  <si>
    <t>UNIDAD DE GESTIÓN AMBIENTAL-PP144</t>
  </si>
  <si>
    <t>AOI30109600158</t>
  </si>
  <si>
    <t>FISCALIZACIÓN DE LA GESTIÓN DE RESIDUOS SÓLIDOS DEL ÁMBITO MUNICIPAL</t>
  </si>
  <si>
    <t>AOI30109600159</t>
  </si>
  <si>
    <t>VIGILANCIA Y SEGUIMIENTO DE LA CALIDAD AMBIENTAL</t>
  </si>
  <si>
    <t>AOI30109600160</t>
  </si>
  <si>
    <t>SEGUIMIENTO Y VERIFICACION DEL CUMPLIMIENTO DE LAS OBLIGACIONES AMBIENTALES</t>
  </si>
  <si>
    <t>AOI30109600161</t>
  </si>
  <si>
    <t>FISCALIZACION, SANCION Y APLICACION DE INCENTIVOS</t>
  </si>
  <si>
    <t>EXPEDIENTE</t>
  </si>
  <si>
    <t>AOI30109600187</t>
  </si>
  <si>
    <t>AOI30109600094</t>
  </si>
  <si>
    <t>GESTIÓN ADMINISTRATIVA DE LA UNIDAD DE GESTIÓN AMBIENTAL</t>
  </si>
  <si>
    <t>CENTRO DE COSTO: 01.04.08.04.01 - UNIDAD DE GESTIÓN MUNICIPAL - UGM</t>
  </si>
  <si>
    <t>AOI30109600162</t>
  </si>
  <si>
    <t>OPERACIÓN Y MANTENIMIENTO DE SISTEMA DE AGUA POTABLE</t>
  </si>
  <si>
    <t>AOI30109600163</t>
  </si>
  <si>
    <t>OPERACIÓN Y MANTENIMIENTO DE SISTEMA DE ALCANTARILLADO Y TRATAMIENTO DE AGUAS RESIDUALES</t>
  </si>
  <si>
    <t>AOI30109600101</t>
  </si>
  <si>
    <t>CENTRO DE COSTO: 01.04.09.01 - GERENCIA DE DESARROLLO SOCIAL</t>
  </si>
  <si>
    <t>AOI30109600102</t>
  </si>
  <si>
    <t>GESTIÓN ADMINISTRATIVA DE GERENCIA DE DESARROLLO SOCIAL</t>
  </si>
  <si>
    <t>CENTRO DE COSTO: 01.04.09.02.01 - SUBGERENCIA DE SERVICIOS SOCIALES</t>
  </si>
  <si>
    <t>AOI30109600103</t>
  </si>
  <si>
    <t>GESTIÓN ADMINISTRATIVA DE LA SUBGERENCIA DE SERVICIOS SOCIALES</t>
  </si>
  <si>
    <t>Pensionista (S/. 11,626.00) + Obras de Apoyo coyuntural (S/. 610,772.00)</t>
  </si>
  <si>
    <t>PROGRAMA INTEGRAL CENTRO DE ESTIMULACIÓN Y DESARROLLO - PICED</t>
  </si>
  <si>
    <t>AOI30109600128</t>
  </si>
  <si>
    <t>SESIONES PSICOLÓGICAS Y DE ESTIMULACIÓN TEMPRANA Y PRE NATAL</t>
  </si>
  <si>
    <t>AOI30109600129</t>
  </si>
  <si>
    <t>SESIONES PSICOLÓGICAS Y DE EDUCACIÓN NUTRICIONALPARA PADRES DE FAMILIA</t>
  </si>
  <si>
    <t>FAMILIA</t>
  </si>
  <si>
    <t>AOI30109600104</t>
  </si>
  <si>
    <t>GESTIÓN ADMINISTRATIVA DEL PICED</t>
  </si>
  <si>
    <t>UNIDAD LOCAL DE EMPADRONAMIENTO - ULE SISFOH</t>
  </si>
  <si>
    <t>AOI30109600127</t>
  </si>
  <si>
    <t>EMPADRONAMIENTO DE HOGARES GEOREFERENCIADOS ( AG SISFOH)</t>
  </si>
  <si>
    <t>Meta 3 del PI 2027</t>
  </si>
  <si>
    <t>AOI30109600126</t>
  </si>
  <si>
    <t>PADRON NOMINAL</t>
  </si>
  <si>
    <t>AOI30109600188</t>
  </si>
  <si>
    <t>CAMPAÑAS DE ATENCIÓN Y SENSIBILIZACIÓN A LOS HOGARES Y POBLACIÓN EN GENERAL</t>
  </si>
  <si>
    <t>AOI30109600105</t>
  </si>
  <si>
    <t>GESTIÓN ADMINISTRATIVA Y OPERATIVA DE LA ULE - SISFOH</t>
  </si>
  <si>
    <t>EDUCACIÓN, CULTURA Y DEPORTE-PP1001</t>
  </si>
  <si>
    <t>AOI30109600131</t>
  </si>
  <si>
    <t>PROGRAMA DE FORTALECIMIENTO DE CAPACIDADES Y HABILIDADES DE LOS ESTUDIANTES (VACACIONES ÚTILES)</t>
  </si>
  <si>
    <t>ESTUDIANTES</t>
  </si>
  <si>
    <t>AOI30109600130</t>
  </si>
  <si>
    <t>DESARROLLO DE ESTIMULOS A LOS DEPORTISTAS DE ALTA COMPETENCIA (ACADEMIA DEPORTIVA MUNICIPAL)</t>
  </si>
  <si>
    <t>AOI30109600132</t>
  </si>
  <si>
    <t>DESARROLLO DE CAMPAÑAS DE MASIFICACION DEPORTIVA A LA POBLACION OBJETIVO</t>
  </si>
  <si>
    <t>AOI30109600106</t>
  </si>
  <si>
    <t>GESTIÓN ADMINISTRATIVA Y OPERATIVA D EDUCACIÓN, CULTURA Y DEPORTE</t>
  </si>
  <si>
    <t>SALUD Y NUTRICIÓN</t>
  </si>
  <si>
    <t>AOI30109600133</t>
  </si>
  <si>
    <t>CAPACITACION A ACTORES SOCIALES QUE PROMUEVEN EL CUIDADO INFANTIL, LACTANCIA MATERNA EXCLUSIVA Y LA ADECUADA ALIMENTACION Y PROTECCION DEL MENOR DE 36 MESES-PP1001</t>
  </si>
  <si>
    <t>AOI30109600170</t>
  </si>
  <si>
    <t>ACCIONES DE LOS MUNICIPIOS PARA LA PROMOCION DE PRACTICAS EN SALUD EN LA
PREVENCION DEL CANCER-PP24</t>
  </si>
  <si>
    <t>AOI30109600134</t>
  </si>
  <si>
    <t>INTERVENCIONES EN VIVIENDAS PROTEGIDAS DELOS PRINCIPALES CONDICIONANTES DEL RIESGO EN LAS AREAS DE ALTO Y MUY ALTO RIESGO DE ENFERMEDADES METAXENICAS Y ZOONOSIS</t>
  </si>
  <si>
    <t>Meta 1 del PI 2027</t>
  </si>
  <si>
    <t>AOI30109600135</t>
  </si>
  <si>
    <t>ACCIONES DESARROLLADAS POR MUNICIPIOS PARA LA DISMUNICION DE LA TRANSMISION DE ENFERMEDADES METAXENICAS Y ZOONOTICAS-PP17</t>
  </si>
  <si>
    <t>AOI30109600137</t>
  </si>
  <si>
    <t>ACCIONES DE LOS MUNICIPIOS QUE PROMUEVEN EL CUIDADO INFANTIL Y LA ADECUADA ALIMENTACION-PP1001</t>
  </si>
  <si>
    <t>AOI30109600136</t>
  </si>
  <si>
    <t>FAMILIAS CON NIÑO/AS MENORES DE 36 MESES DESARROLLAN PRACTICAS SALUDABLES-PP1001</t>
  </si>
  <si>
    <t>AOI30109600107</t>
  </si>
  <si>
    <t>GESTIÓN ADMINISTRATIVA DE SALUD Y NUTRICIÓN</t>
  </si>
  <si>
    <t>MOVILIDAD ESCOLAR</t>
  </si>
  <si>
    <t>AOI30109600138</t>
  </si>
  <si>
    <t>ACCIONES DE MANTENIMIENTO CORRECTIVO Y PREVENTIVO</t>
  </si>
  <si>
    <t>VEHICULOS</t>
  </si>
  <si>
    <t>AOI30109600139</t>
  </si>
  <si>
    <t>SERVICIO PARA LAS UNIDADES DE MOVILIDAD ESCOLAR</t>
  </si>
  <si>
    <t>AOI30109600109</t>
  </si>
  <si>
    <t>GESTIÓN ADMINISTRATIVA DE LA SUBGERENCIA DE PROGRAMAS SOCIALES</t>
  </si>
  <si>
    <t>Subvenciones Sociales</t>
  </si>
  <si>
    <t>PROGRAMA DEL VASO DE LECHE</t>
  </si>
  <si>
    <t>AOI30109600117</t>
  </si>
  <si>
    <t>DISTRIBUCIÓN DE LOS ALIMENTOS A LOS BENEFICIARIOS EMPADRONADOS DEL PVL</t>
  </si>
  <si>
    <t>COMITE</t>
  </si>
  <si>
    <t>Alimentos del PVL</t>
  </si>
  <si>
    <t>AOI30109600118</t>
  </si>
  <si>
    <t>SESIONES DEMOSTRATIVAS Y EDUCATIVAS EN NUTRICIÓN A LOS BENEFICIARIOS DEL PVL</t>
  </si>
  <si>
    <t>SESION</t>
  </si>
  <si>
    <t>AOI30109600110</t>
  </si>
  <si>
    <t>GESTIÓN ADMINISTRATIVA DEL PROGRAMA DEL VASO DE LECHE</t>
  </si>
  <si>
    <t>CENTRO INTEGRAL DE ATENCIÓN AL ADULTO MAYOR - CIAM-PP142</t>
  </si>
  <si>
    <t>AOI30109600119</t>
  </si>
  <si>
    <t>IDENTIFICACION, SELECCION Y DERIVACION DE PERSONAS ADULTAS MAYORES EN SITUACION EN RIESGO</t>
  </si>
  <si>
    <t>AOI30109600120</t>
  </si>
  <si>
    <t>DESARROLLO DE COMPETENCIAS EN FAMILIARES PARA LA ATENCION DE PERSONAS ADULTAS MAYORES</t>
  </si>
  <si>
    <t>AOI30109600121</t>
  </si>
  <si>
    <t>PERSONAS ADULTAS MAYORES RECIBEN SERVICIOS PARA PREVENIR CONDICIONES DE RIESGO</t>
  </si>
  <si>
    <t>AOI30109600111</t>
  </si>
  <si>
    <t>GESTIÓN ADMINISTRATIVA Y OPERATIVA DEL CIAM</t>
  </si>
  <si>
    <t>OFICINA MUNICIPAL DE ATENCIÓN A LA PERSONA CON DISCAPACIDAD - OMAPED</t>
  </si>
  <si>
    <t>AOI30109600122</t>
  </si>
  <si>
    <t>REGISTRO Y ASISTENCIA DOMICILIARIA A LAS PERSONAS CON DISCAPACIDAD</t>
  </si>
  <si>
    <t>PERSONA ATENDIDA</t>
  </si>
  <si>
    <t>Hasta el 1% del PIA 2027</t>
  </si>
  <si>
    <t>AOI30109600112</t>
  </si>
  <si>
    <t>GESTIÓN ADMINISTRATIVA Y OPERATIVA DE LA OMAPED</t>
  </si>
  <si>
    <t>DEFENSORIA MUNICIPAL DE LOS NIÑOS Y ADOLESCENTES - DEMUNA-PP117</t>
  </si>
  <si>
    <t>AOI30109600123</t>
  </si>
  <si>
    <t>ATENCION A NIÑAS, NIÑOS Y ADOLESCENTES EN RIESGO A TRAVES DE MEDIDAS DE PROTECCION Y SERVICIOS PARA FORTALECER VINCULOS FAMILIARES</t>
  </si>
  <si>
    <t>AOI30109600124</t>
  </si>
  <si>
    <t>INTERVENCION LUDICA Y ESPACIOS SEGUROS PARA EL FORTALECIMIENTO DE CAPACIDADES DE NIÑAS,NIÑOS Y ADOLESCENTE</t>
  </si>
  <si>
    <t>AOI30109600125</t>
  </si>
  <si>
    <t>INTERVENCION FAMILIAR PARA EL FORTALECIMIENTO DE COMPETENCIAS PARENTALES</t>
  </si>
  <si>
    <t>AOI30109600113</t>
  </si>
  <si>
    <t>GESTIÓN ADMINISTRATIVA DE DEMUNA</t>
  </si>
  <si>
    <t>CENTRO DE COSTO: 01.04.10.01 - GERENCIA DE DESARROLLO DEL PUEBLO ASHÁNINKA</t>
  </si>
  <si>
    <t>AOI30109600115</t>
  </si>
  <si>
    <t>FORTALECIMIENTO DE ORGANIZACIONES INDÍGENAS DEL DISTRITO</t>
  </si>
  <si>
    <t>AOI30109600114</t>
  </si>
  <si>
    <t>FORTALECIMIENTO DE LOS ESPACIOS DE CONCERTACIÓN DE LAS ORGANIZACIONES INDÍGENAS - CONGRESO ASHANINKA</t>
  </si>
  <si>
    <t>EVENTOS</t>
  </si>
  <si>
    <t>AOI30109600116</t>
  </si>
  <si>
    <t>REVALORIZACIÓN DE LA CULTURA INDÍGENA</t>
  </si>
  <si>
    <t>AOI30109600108</t>
  </si>
  <si>
    <t>GESTIÓN ADMINISTRATIVA Y OPERATIVA DE LA GDPA</t>
  </si>
  <si>
    <t xml:space="preserve">TECHO PRESUPUESTAL </t>
  </si>
  <si>
    <t>Monto</t>
  </si>
  <si>
    <t>2.1</t>
  </si>
  <si>
    <t>2.2</t>
  </si>
  <si>
    <t>2.3</t>
  </si>
  <si>
    <t>2.4</t>
  </si>
  <si>
    <t>2.5</t>
  </si>
  <si>
    <t>2.6</t>
  </si>
  <si>
    <t>IMPLEMENTACION DE MECANISMOS E INSTRUMENTOS TECNICOS Y FINANCIEROS</t>
  </si>
  <si>
    <t xml:space="preserve"> TRAMITE DOCUMENTARIO</t>
  </si>
  <si>
    <t>N° ORDEN</t>
  </si>
  <si>
    <t>2.6PY</t>
  </si>
  <si>
    <t>Generica de Gasto</t>
  </si>
  <si>
    <t>NO PROGRAMAR</t>
  </si>
  <si>
    <t>DIFERENCIA</t>
  </si>
  <si>
    <t xml:space="preserve">TOTAL </t>
  </si>
  <si>
    <t>proyecto</t>
  </si>
  <si>
    <t>CENTRO DE COSTO: 01.04.09.03.01 - SUBGERENCIA DE PROGRAMAS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</si>
</sst>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0"/>
      <color theme="1"/>
      <name val="Arial Narrow"/>
      <family val="2"/>
    </font>
    <font>
      <b/>
      <sz val="10"/>
      <color theme="1"/>
      <name val="Arial Narrow"/>
      <family val="2"/>
    </font>
    <font>
      <b/>
      <sz val="12"/>
      <color theme="1"/>
      <name val="Arial Narrow"/>
      <family val="2"/>
    </font>
    <font>
      <b/>
      <sz val="8"/>
      <color theme="1"/>
      <name val="Arial Narrow"/>
      <family val="2"/>
    </font>
    <font>
      <b/>
      <sz val="10"/>
      <color rgb="FFFF0000"/>
      <name val="Arial Narrow"/>
      <family val="2"/>
    </font>
    <font>
      <b/>
      <sz val="10"/>
      <color rgb="FF00B0F0"/>
      <name val="Arial Narrow"/>
      <family val="2"/>
    </font>
    <font>
      <b/>
      <sz val="10"/>
      <color theme="0"/>
      <name val="Arial Narrow"/>
      <family val="2"/>
    </font>
    <font>
      <b/>
      <sz val="9"/>
      <color theme="0"/>
      <name val="Arial Narrow"/>
      <family val="2"/>
    </font>
  </fonts>
  <fills count="13">
    <fill>
      <patternFill patternType="none"/>
    </fill>
    <fill>
      <patternFill patternType="gray125"/>
    </fill>
    <fill>
      <patternFill patternType="solid">
        <fgColor rgb="FFFFFF00"/>
        <bgColor indexed="64"/>
      </patternFill>
    </fill>
    <fill>
      <patternFill patternType="solid">
        <fgColor rgb="FFFF66FF"/>
        <bgColor indexed="64"/>
      </patternFill>
    </fill>
    <fill>
      <patternFill patternType="solid">
        <fgColor theme="5" tint="0.59999389629810485"/>
        <bgColor indexed="64"/>
      </patternFill>
    </fill>
    <fill>
      <patternFill patternType="solid">
        <fgColor rgb="FF00B0F0"/>
        <bgColor indexed="64"/>
      </patternFill>
    </fill>
    <fill>
      <patternFill patternType="solid">
        <fgColor rgb="FF7CEB99"/>
        <bgColor indexed="64"/>
      </patternFill>
    </fill>
    <fill>
      <patternFill patternType="solid">
        <fgColor rgb="FFFF0000"/>
        <bgColor indexed="64"/>
      </patternFill>
    </fill>
    <fill>
      <patternFill patternType="solid">
        <fgColor rgb="FF00B050"/>
        <bgColor indexed="64"/>
      </patternFill>
    </fill>
    <fill>
      <patternFill patternType="solid">
        <fgColor rgb="FF00FFFF"/>
        <bgColor indexed="64"/>
      </patternFill>
    </fill>
    <fill>
      <patternFill patternType="solid">
        <fgColor theme="7" tint="0.79998168889431442"/>
        <bgColor indexed="64"/>
      </patternFill>
    </fill>
    <fill>
      <patternFill patternType="solid">
        <fgColor rgb="FF0000CC"/>
        <bgColor indexed="64"/>
      </patternFill>
    </fill>
    <fill>
      <patternFill patternType="solid">
        <fgColor theme="0"/>
        <bgColor indexed="64"/>
      </patternFill>
    </fill>
  </fills>
  <borders count="14">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FFFF"/>
      </left>
      <right style="thin">
        <color rgb="FF00FFFF"/>
      </right>
      <top style="thin">
        <color rgb="FF00FFFF"/>
      </top>
      <bottom style="thin">
        <color rgb="FF00FFFF"/>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6">
    <xf numFmtId="0" fontId="0" fillId="0" borderId="0" xfId="0"/>
    <xf numFmtId="0" fontId="1" fillId="0" borderId="0" xfId="0" applyFont="1" applyAlignment="1">
      <alignment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0" xfId="0" applyFont="1" applyAlignment="1">
      <alignment horizontal="left" vertical="center" wrapText="1"/>
    </xf>
    <xf numFmtId="0" fontId="1" fillId="0" borderId="3" xfId="0" applyFont="1" applyBorder="1" applyAlignment="1">
      <alignment vertical="center"/>
    </xf>
    <xf numFmtId="0" fontId="2" fillId="0" borderId="0" xfId="0" applyFont="1" applyAlignment="1">
      <alignment vertical="center"/>
    </xf>
    <xf numFmtId="4" fontId="2" fillId="2" borderId="3" xfId="0" applyNumberFormat="1" applyFont="1" applyFill="1" applyBorder="1" applyAlignment="1">
      <alignment horizontal="right" vertical="center"/>
    </xf>
    <xf numFmtId="0" fontId="2" fillId="2" borderId="3" xfId="0" applyFont="1" applyFill="1" applyBorder="1" applyAlignment="1">
      <alignment horizontal="right" vertical="center"/>
    </xf>
    <xf numFmtId="0" fontId="2" fillId="0" borderId="3" xfId="0" applyFont="1" applyBorder="1" applyAlignment="1">
      <alignment vertical="center"/>
    </xf>
    <xf numFmtId="0" fontId="2" fillId="2" borderId="0" xfId="0" applyFont="1" applyFill="1" applyAlignment="1">
      <alignment vertical="center"/>
    </xf>
    <xf numFmtId="0" fontId="2" fillId="0" borderId="3" xfId="0" applyFont="1" applyBorder="1" applyAlignment="1">
      <alignment vertical="center" wrapText="1"/>
    </xf>
    <xf numFmtId="0" fontId="2" fillId="0" borderId="3" xfId="0" applyFont="1" applyBorder="1" applyAlignment="1">
      <alignment horizontal="right" vertical="center" wrapText="1"/>
    </xf>
    <xf numFmtId="4" fontId="1" fillId="0" borderId="3" xfId="0" applyNumberFormat="1" applyFont="1" applyBorder="1" applyAlignment="1">
      <alignment horizontal="right" vertical="center"/>
    </xf>
    <xf numFmtId="4" fontId="2" fillId="0" borderId="3" xfId="0" applyNumberFormat="1" applyFont="1" applyBorder="1" applyAlignment="1">
      <alignment horizontal="right" vertical="center"/>
    </xf>
    <xf numFmtId="0" fontId="1" fillId="0" borderId="3" xfId="0" applyFont="1" applyBorder="1" applyAlignment="1">
      <alignment horizontal="center" vertical="center"/>
    </xf>
    <xf numFmtId="0" fontId="2" fillId="0" borderId="3" xfId="0" applyFont="1" applyBorder="1" applyAlignment="1">
      <alignment horizontal="right" vertical="center"/>
    </xf>
    <xf numFmtId="4" fontId="2" fillId="0" borderId="3" xfId="0" applyNumberFormat="1" applyFont="1" applyBorder="1" applyAlignment="1">
      <alignment horizontal="right" vertical="center" wrapText="1"/>
    </xf>
    <xf numFmtId="0" fontId="1" fillId="3" borderId="3" xfId="0" applyFont="1" applyFill="1" applyBorder="1" applyAlignment="1">
      <alignment horizontal="center" vertical="center"/>
    </xf>
    <xf numFmtId="4" fontId="1" fillId="2" borderId="3" xfId="0" applyNumberFormat="1" applyFont="1" applyFill="1" applyBorder="1" applyAlignment="1">
      <alignment horizontal="right" vertical="center"/>
    </xf>
    <xf numFmtId="0" fontId="1" fillId="0" borderId="3" xfId="0" applyFont="1" applyBorder="1" applyAlignment="1">
      <alignment vertical="center" wrapText="1"/>
    </xf>
    <xf numFmtId="0" fontId="1" fillId="0" borderId="3" xfId="0" applyFont="1" applyBorder="1" applyAlignment="1">
      <alignment horizontal="right" vertical="center"/>
    </xf>
    <xf numFmtId="0" fontId="1" fillId="6" borderId="3" xfId="0" applyFont="1" applyFill="1" applyBorder="1" applyAlignment="1">
      <alignment horizontal="center" vertical="center"/>
    </xf>
    <xf numFmtId="0" fontId="1" fillId="7" borderId="3" xfId="0" applyFont="1" applyFill="1" applyBorder="1" applyAlignment="1">
      <alignment horizontal="center" vertical="center"/>
    </xf>
    <xf numFmtId="0" fontId="2" fillId="0" borderId="5" xfId="0" applyFont="1" applyBorder="1" applyAlignment="1">
      <alignment vertical="center" wrapText="1"/>
    </xf>
    <xf numFmtId="4" fontId="3" fillId="0" borderId="0" xfId="0" applyNumberFormat="1"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49" fontId="2" fillId="8" borderId="3" xfId="0" applyNumberFormat="1" applyFont="1" applyFill="1" applyBorder="1" applyAlignment="1">
      <alignment horizontal="center" vertical="center"/>
    </xf>
    <xf numFmtId="0" fontId="1" fillId="0" borderId="0" xfId="0" applyFont="1" applyAlignment="1">
      <alignment horizontal="right" vertical="center"/>
    </xf>
    <xf numFmtId="4" fontId="1" fillId="0" borderId="0" xfId="0" applyNumberFormat="1" applyFont="1" applyAlignment="1">
      <alignment horizontal="right" vertical="center"/>
    </xf>
    <xf numFmtId="49" fontId="2" fillId="0" borderId="3" xfId="0" applyNumberFormat="1" applyFont="1" applyBorder="1" applyAlignment="1">
      <alignment horizontal="center" vertical="center"/>
    </xf>
    <xf numFmtId="0" fontId="3" fillId="0" borderId="0" xfId="0" applyFont="1" applyAlignment="1">
      <alignment horizontal="center" vertical="center"/>
    </xf>
    <xf numFmtId="4" fontId="2" fillId="0" borderId="3" xfId="0" applyNumberFormat="1" applyFont="1" applyBorder="1" applyAlignment="1">
      <alignment horizontal="center" vertical="center"/>
    </xf>
    <xf numFmtId="0" fontId="2" fillId="0" borderId="0" xfId="0" applyFont="1" applyAlignment="1">
      <alignment horizontal="center" vertical="center"/>
    </xf>
    <xf numFmtId="4" fontId="1" fillId="4" borderId="3" xfId="0" applyNumberFormat="1" applyFont="1" applyFill="1" applyBorder="1" applyAlignment="1">
      <alignment horizontal="right" vertical="center"/>
    </xf>
    <xf numFmtId="0" fontId="1" fillId="4" borderId="3" xfId="0" applyFont="1" applyFill="1" applyBorder="1" applyAlignment="1">
      <alignment horizontal="right" vertical="center"/>
    </xf>
    <xf numFmtId="0" fontId="2" fillId="0" borderId="3" xfId="0" applyFont="1" applyBorder="1" applyAlignment="1">
      <alignment horizontal="center" vertical="center"/>
    </xf>
    <xf numFmtId="4" fontId="2" fillId="7" borderId="4" xfId="0" applyNumberFormat="1" applyFont="1" applyFill="1" applyBorder="1" applyAlignment="1">
      <alignment horizontal="center" vertical="center"/>
    </xf>
    <xf numFmtId="0" fontId="1" fillId="7" borderId="4" xfId="0" applyFont="1" applyFill="1" applyBorder="1" applyAlignment="1">
      <alignment horizontal="left" vertical="center" wrapText="1"/>
    </xf>
    <xf numFmtId="4" fontId="2" fillId="7" borderId="3" xfId="0" applyNumberFormat="1" applyFont="1" applyFill="1" applyBorder="1" applyAlignment="1">
      <alignment horizontal="right" vertical="center"/>
    </xf>
    <xf numFmtId="0" fontId="1" fillId="7" borderId="3" xfId="0" applyFont="1" applyFill="1" applyBorder="1" applyAlignment="1">
      <alignment vertical="center" wrapText="1"/>
    </xf>
    <xf numFmtId="4" fontId="2" fillId="9" borderId="0" xfId="0" applyNumberFormat="1" applyFont="1" applyFill="1" applyAlignment="1">
      <alignment horizontal="right" vertical="center"/>
    </xf>
    <xf numFmtId="0" fontId="3" fillId="9" borderId="0" xfId="0" applyFont="1" applyFill="1" applyAlignment="1">
      <alignment horizontal="right" vertical="center"/>
    </xf>
    <xf numFmtId="4" fontId="2" fillId="0" borderId="0" xfId="0" applyNumberFormat="1" applyFont="1" applyAlignment="1">
      <alignment horizontal="right" vertical="center"/>
    </xf>
    <xf numFmtId="0" fontId="2" fillId="0" borderId="0" xfId="0" applyFont="1" applyAlignment="1">
      <alignment horizontal="right" vertical="center"/>
    </xf>
    <xf numFmtId="164" fontId="2" fillId="0" borderId="0" xfId="0" applyNumberFormat="1" applyFont="1" applyAlignment="1">
      <alignment horizontal="center" vertical="center"/>
    </xf>
    <xf numFmtId="164" fontId="2" fillId="2" borderId="0" xfId="0" applyNumberFormat="1" applyFont="1" applyFill="1" applyAlignment="1">
      <alignment horizontal="center" vertical="center"/>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0" fontId="4" fillId="0" borderId="3" xfId="0" applyFont="1" applyBorder="1" applyAlignment="1">
      <alignment horizontal="center" vertical="center" wrapText="1"/>
    </xf>
    <xf numFmtId="0" fontId="1" fillId="7" borderId="3" xfId="0" applyFont="1" applyFill="1" applyBorder="1" applyAlignment="1">
      <alignment vertical="center"/>
    </xf>
    <xf numFmtId="0" fontId="1" fillId="9" borderId="0" xfId="0" applyFont="1" applyFill="1" applyAlignment="1">
      <alignment horizontal="center" vertical="center"/>
    </xf>
    <xf numFmtId="4" fontId="1" fillId="9" borderId="0" xfId="0" applyNumberFormat="1" applyFont="1" applyFill="1" applyAlignment="1">
      <alignment horizontal="center" vertical="center"/>
    </xf>
    <xf numFmtId="49" fontId="2" fillId="10" borderId="3" xfId="0" applyNumberFormat="1" applyFont="1" applyFill="1" applyBorder="1" applyAlignment="1">
      <alignment horizontal="center" vertical="center"/>
    </xf>
    <xf numFmtId="4" fontId="2" fillId="10" borderId="3" xfId="0" applyNumberFormat="1" applyFont="1" applyFill="1" applyBorder="1" applyAlignment="1">
      <alignment horizontal="center" vertical="center"/>
    </xf>
    <xf numFmtId="4" fontId="7" fillId="7" borderId="3" xfId="0" applyNumberFormat="1" applyFont="1" applyFill="1" applyBorder="1" applyAlignment="1">
      <alignment horizontal="center" vertical="center"/>
    </xf>
    <xf numFmtId="49" fontId="7" fillId="7" borderId="3"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2" fillId="5" borderId="3" xfId="0" applyNumberFormat="1" applyFont="1" applyFill="1" applyBorder="1" applyAlignment="1">
      <alignment horizontal="center" vertical="center"/>
    </xf>
    <xf numFmtId="0" fontId="3" fillId="9" borderId="0" xfId="0" applyFont="1" applyFill="1" applyAlignment="1">
      <alignment horizontal="center" vertical="center"/>
    </xf>
    <xf numFmtId="0" fontId="2" fillId="9" borderId="0" xfId="0" applyFont="1" applyFill="1" applyAlignment="1">
      <alignment vertical="center"/>
    </xf>
    <xf numFmtId="0" fontId="2" fillId="9" borderId="0" xfId="0" applyFont="1" applyFill="1" applyAlignment="1">
      <alignment horizontal="center" vertical="center"/>
    </xf>
    <xf numFmtId="0" fontId="2" fillId="2" borderId="9" xfId="0" applyFont="1" applyFill="1" applyBorder="1" applyAlignment="1">
      <alignment vertical="center" wrapText="1"/>
    </xf>
    <xf numFmtId="0" fontId="2" fillId="2" borderId="8" xfId="0" applyFont="1" applyFill="1" applyBorder="1" applyAlignment="1">
      <alignment vertical="center" wrapText="1"/>
    </xf>
    <xf numFmtId="0" fontId="2" fillId="4" borderId="3" xfId="0" applyFont="1" applyFill="1" applyBorder="1" applyAlignment="1">
      <alignment vertical="center" wrapText="1"/>
    </xf>
    <xf numFmtId="0" fontId="1" fillId="0" borderId="8" xfId="0" applyFont="1" applyBorder="1" applyAlignment="1">
      <alignment vertical="center"/>
    </xf>
    <xf numFmtId="0" fontId="2" fillId="2" borderId="10" xfId="0" applyFont="1" applyFill="1" applyBorder="1" applyAlignment="1">
      <alignment vertical="center" wrapText="1"/>
    </xf>
    <xf numFmtId="0" fontId="2" fillId="2" borderId="13" xfId="0" applyFont="1" applyFill="1" applyBorder="1" applyAlignment="1">
      <alignment vertical="center" wrapText="1"/>
    </xf>
    <xf numFmtId="4" fontId="1" fillId="2" borderId="5" xfId="0" applyNumberFormat="1" applyFont="1" applyFill="1" applyBorder="1" applyAlignment="1">
      <alignment horizontal="right" vertical="center"/>
    </xf>
    <xf numFmtId="4" fontId="2" fillId="2" borderId="5" xfId="0" applyNumberFormat="1" applyFont="1" applyFill="1" applyBorder="1" applyAlignment="1">
      <alignment horizontal="right" vertical="center"/>
    </xf>
    <xf numFmtId="0" fontId="2" fillId="2" borderId="5" xfId="0" applyFont="1" applyFill="1" applyBorder="1" applyAlignment="1">
      <alignment horizontal="right" vertical="center"/>
    </xf>
    <xf numFmtId="164" fontId="7" fillId="11" borderId="11" xfId="0" applyNumberFormat="1" applyFont="1" applyFill="1" applyBorder="1" applyAlignment="1">
      <alignment horizontal="center" vertical="center"/>
    </xf>
    <xf numFmtId="49" fontId="7" fillId="11" borderId="11" xfId="0" applyNumberFormat="1" applyFont="1" applyFill="1" applyBorder="1" applyAlignment="1">
      <alignment horizontal="center" vertical="center"/>
    </xf>
    <xf numFmtId="49" fontId="7" fillId="11" borderId="11" xfId="0" applyNumberFormat="1" applyFont="1" applyFill="1" applyBorder="1" applyAlignment="1">
      <alignment vertical="center"/>
    </xf>
    <xf numFmtId="164" fontId="7" fillId="11" borderId="11" xfId="0" applyNumberFormat="1" applyFont="1" applyFill="1" applyBorder="1" applyAlignment="1">
      <alignment horizontal="center" vertical="center" wrapText="1"/>
    </xf>
    <xf numFmtId="0" fontId="2" fillId="8" borderId="3" xfId="0" applyFont="1" applyFill="1" applyBorder="1" applyAlignment="1">
      <alignment horizontal="center" vertical="center"/>
    </xf>
    <xf numFmtId="0" fontId="2" fillId="8" borderId="5" xfId="0" applyFont="1" applyFill="1" applyBorder="1" applyAlignment="1">
      <alignment horizontal="center" vertical="center"/>
    </xf>
    <xf numFmtId="0" fontId="2" fillId="7" borderId="3" xfId="0" applyFont="1" applyFill="1" applyBorder="1" applyAlignment="1">
      <alignment vertical="center" wrapText="1"/>
    </xf>
    <xf numFmtId="0" fontId="2" fillId="7" borderId="3" xfId="0" applyFont="1" applyFill="1" applyBorder="1" applyAlignment="1">
      <alignment horizontal="right" vertical="center" wrapText="1"/>
    </xf>
    <xf numFmtId="0" fontId="2" fillId="7" borderId="3" xfId="0" applyFont="1" applyFill="1" applyBorder="1" applyAlignment="1">
      <alignment vertical="center"/>
    </xf>
    <xf numFmtId="4" fontId="2" fillId="0" borderId="4" xfId="0" applyNumberFormat="1" applyFont="1" applyBorder="1" applyAlignment="1">
      <alignment horizontal="center" vertical="center"/>
    </xf>
    <xf numFmtId="4" fontId="2" fillId="0" borderId="5"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2" fillId="0" borderId="3" xfId="0" applyFont="1" applyBorder="1" applyAlignment="1">
      <alignment horizontal="center" vertical="center"/>
    </xf>
    <xf numFmtId="4" fontId="1" fillId="0" borderId="3" xfId="0" applyNumberFormat="1" applyFont="1" applyBorder="1" applyAlignment="1">
      <alignment horizontal="right" vertical="center"/>
    </xf>
    <xf numFmtId="0" fontId="1" fillId="0" borderId="3" xfId="0" applyFont="1" applyBorder="1" applyAlignment="1">
      <alignment horizontal="center" vertical="center"/>
    </xf>
    <xf numFmtId="0" fontId="2" fillId="8" borderId="3" xfId="0" applyFont="1" applyFill="1" applyBorder="1" applyAlignment="1">
      <alignment vertical="center" wrapText="1"/>
    </xf>
    <xf numFmtId="0" fontId="2" fillId="0" borderId="3" xfId="0" applyFont="1" applyBorder="1" applyAlignment="1">
      <alignment vertical="center" wrapText="1"/>
    </xf>
    <xf numFmtId="4" fontId="2" fillId="0" borderId="3" xfId="0" applyNumberFormat="1" applyFont="1" applyBorder="1" applyAlignment="1">
      <alignment horizontal="right" vertical="center"/>
    </xf>
    <xf numFmtId="49" fontId="7" fillId="11" borderId="11" xfId="0" applyNumberFormat="1" applyFont="1" applyFill="1" applyBorder="1" applyAlignment="1">
      <alignment horizontal="center" vertical="center"/>
    </xf>
    <xf numFmtId="4" fontId="1" fillId="0" borderId="4" xfId="0" applyNumberFormat="1" applyFont="1" applyBorder="1" applyAlignment="1">
      <alignment horizontal="center" vertical="center"/>
    </xf>
    <xf numFmtId="4" fontId="1" fillId="0" borderId="5" xfId="0" applyNumberFormat="1" applyFont="1" applyBorder="1" applyAlignment="1">
      <alignment horizontal="center" vertical="center"/>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1" fillId="8" borderId="4" xfId="0" applyFont="1" applyFill="1" applyBorder="1" applyAlignment="1">
      <alignment horizontal="center" vertical="center"/>
    </xf>
    <xf numFmtId="0" fontId="1" fillId="8" borderId="5" xfId="0" applyFont="1" applyFill="1" applyBorder="1" applyAlignment="1">
      <alignment horizontal="center" vertical="center"/>
    </xf>
    <xf numFmtId="4" fontId="1" fillId="0" borderId="4" xfId="0" applyNumberFormat="1" applyFont="1" applyBorder="1" applyAlignment="1">
      <alignment horizontal="left" vertical="center"/>
    </xf>
    <xf numFmtId="4" fontId="1" fillId="0" borderId="5" xfId="0" applyNumberFormat="1" applyFont="1" applyBorder="1" applyAlignment="1">
      <alignment horizontal="left" vertical="center"/>
    </xf>
    <xf numFmtId="4" fontId="1" fillId="0" borderId="4" xfId="0" applyNumberFormat="1" applyFont="1" applyBorder="1" applyAlignment="1">
      <alignment horizontal="right" vertical="center"/>
    </xf>
    <xf numFmtId="4" fontId="1" fillId="0" borderId="5" xfId="0" applyNumberFormat="1" applyFont="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8" borderId="3" xfId="0" applyFont="1" applyFill="1" applyBorder="1" applyAlignment="1">
      <alignment horizontal="left" vertical="center"/>
    </xf>
    <xf numFmtId="4" fontId="1" fillId="0" borderId="6" xfId="0" applyNumberFormat="1" applyFont="1" applyBorder="1" applyAlignment="1">
      <alignment horizontal="left" vertical="center"/>
    </xf>
    <xf numFmtId="0" fontId="2" fillId="0" borderId="3" xfId="0" applyFont="1" applyBorder="1" applyAlignment="1">
      <alignment horizontal="left" vertical="center" wrapText="1"/>
    </xf>
    <xf numFmtId="0" fontId="2" fillId="8" borderId="3" xfId="0" applyFont="1" applyFill="1" applyBorder="1" applyAlignment="1">
      <alignment horizontal="left" vertical="center" wrapText="1"/>
    </xf>
    <xf numFmtId="0" fontId="2" fillId="8" borderId="4"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8" borderId="5" xfId="0" applyFont="1" applyFill="1" applyBorder="1" applyAlignment="1">
      <alignment horizontal="left" vertical="center" wrapText="1"/>
    </xf>
    <xf numFmtId="0" fontId="1" fillId="0" borderId="6" xfId="0" applyFont="1" applyBorder="1" applyAlignment="1">
      <alignment horizontal="left" vertical="center"/>
    </xf>
    <xf numFmtId="0" fontId="1" fillId="5" borderId="3" xfId="0" applyFont="1" applyFill="1" applyBorder="1" applyAlignment="1">
      <alignment horizontal="center" vertical="center"/>
    </xf>
    <xf numFmtId="0" fontId="2" fillId="7" borderId="3"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7" borderId="4" xfId="0" applyFont="1" applyFill="1" applyBorder="1" applyAlignment="1">
      <alignment horizontal="left" vertical="center"/>
    </xf>
    <xf numFmtId="0" fontId="1" fillId="7" borderId="5" xfId="0" applyFont="1" applyFill="1" applyBorder="1" applyAlignment="1">
      <alignment horizontal="left" vertical="center"/>
    </xf>
    <xf numFmtId="4" fontId="1" fillId="12" borderId="3" xfId="0" applyNumberFormat="1" applyFont="1" applyFill="1" applyBorder="1" applyAlignment="1">
      <alignment horizontal="right" vertical="center"/>
    </xf>
    <xf numFmtId="0" fontId="1" fillId="7" borderId="4"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0" borderId="3" xfId="0" applyFont="1" applyBorder="1" applyAlignment="1">
      <alignment horizontal="left" vertical="center"/>
    </xf>
    <xf numFmtId="0" fontId="2" fillId="7" borderId="4" xfId="0" applyFont="1" applyFill="1" applyBorder="1" applyAlignment="1">
      <alignment horizontal="center" vertical="center"/>
    </xf>
    <xf numFmtId="0" fontId="2" fillId="7" borderId="5" xfId="0" applyFont="1" applyFill="1" applyBorder="1" applyAlignment="1">
      <alignment horizontal="center" vertical="center"/>
    </xf>
    <xf numFmtId="4" fontId="1" fillId="7" borderId="3" xfId="0" applyNumberFormat="1" applyFont="1" applyFill="1" applyBorder="1" applyAlignment="1">
      <alignment horizontal="right" vertical="center"/>
    </xf>
    <xf numFmtId="4" fontId="2" fillId="7" borderId="3" xfId="0" applyNumberFormat="1" applyFont="1" applyFill="1" applyBorder="1" applyAlignment="1">
      <alignment horizontal="right" vertical="center"/>
    </xf>
    <xf numFmtId="0" fontId="1" fillId="7" borderId="3"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8" fillId="11" borderId="11" xfId="0" applyNumberFormat="1"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2" xfId="0" applyFont="1" applyBorder="1" applyAlignment="1">
      <alignment horizontal="center"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00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A313-563B-4A4D-B9FF-12F9B54357FB}">
  <dimension ref="A1:CO549"/>
  <sheetViews>
    <sheetView tabSelected="1" topLeftCell="A10" zoomScale="130" zoomScaleNormal="130" workbookViewId="0">
      <pane ySplit="1" topLeftCell="A276" activePane="bottomLeft" state="frozen"/>
      <selection activeCell="A10" sqref="A10"/>
      <selection pane="bottomLeft" activeCell="D285" sqref="D285:D286"/>
    </sheetView>
  </sheetViews>
  <sheetFormatPr baseColWidth="10" defaultRowHeight="12.75" x14ac:dyDescent="0.25"/>
  <cols>
    <col min="1" max="1" width="5.85546875" style="46" customWidth="1"/>
    <col min="2" max="2" width="6.140625" style="34" customWidth="1"/>
    <col min="3" max="3" width="17" style="6" customWidth="1"/>
    <col min="4" max="4" width="83.7109375" style="1" customWidth="1"/>
    <col min="5" max="5" width="16.7109375" style="1" hidden="1" customWidth="1"/>
    <col min="6" max="6" width="15.140625" style="1" hidden="1" customWidth="1"/>
    <col min="7" max="7" width="10.42578125" style="1" hidden="1" customWidth="1"/>
    <col min="8" max="8" width="7.28515625" style="1" hidden="1" customWidth="1"/>
    <col min="9" max="9" width="9.42578125" style="1" hidden="1" customWidth="1"/>
    <col min="10" max="10" width="7.28515625" style="1" hidden="1" customWidth="1"/>
    <col min="11" max="11" width="6.5703125" style="1" hidden="1" customWidth="1"/>
    <col min="12" max="12" width="7.28515625" style="1" hidden="1" customWidth="1"/>
    <col min="13" max="18" width="6.5703125" style="1" hidden="1" customWidth="1"/>
    <col min="19" max="19" width="3.140625" style="1" hidden="1" customWidth="1"/>
    <col min="20" max="21" width="12.7109375" style="1" bestFit="1" customWidth="1"/>
    <col min="22" max="23" width="11.7109375" style="1" bestFit="1" customWidth="1"/>
    <col min="24" max="24" width="12.7109375" style="1" bestFit="1" customWidth="1"/>
    <col min="25" max="25" width="12.85546875" style="1" bestFit="1" customWidth="1"/>
    <col min="26" max="26" width="7.42578125" style="1" customWidth="1"/>
    <col min="27" max="27" width="25.7109375" style="1" customWidth="1"/>
    <col min="28" max="255" width="11.42578125" style="1"/>
    <col min="256" max="257" width="0" style="1" hidden="1" customWidth="1"/>
    <col min="258" max="258" width="14.42578125" style="1" customWidth="1"/>
    <col min="259" max="259" width="108.140625" style="1" customWidth="1"/>
    <col min="260" max="274" width="0" style="1" hidden="1" customWidth="1"/>
    <col min="275" max="276" width="12.7109375" style="1" bestFit="1" customWidth="1"/>
    <col min="277" max="278" width="11.7109375" style="1" bestFit="1" customWidth="1"/>
    <col min="279" max="279" width="12.7109375" style="1" bestFit="1" customWidth="1"/>
    <col min="280" max="280" width="12.85546875" style="1" bestFit="1" customWidth="1"/>
    <col min="281" max="281" width="12" style="1" customWidth="1"/>
    <col min="282" max="282" width="11.42578125" style="1"/>
    <col min="283" max="283" width="25.7109375" style="1" customWidth="1"/>
    <col min="284" max="511" width="11.42578125" style="1"/>
    <col min="512" max="513" width="0" style="1" hidden="1" customWidth="1"/>
    <col min="514" max="514" width="14.42578125" style="1" customWidth="1"/>
    <col min="515" max="515" width="108.140625" style="1" customWidth="1"/>
    <col min="516" max="530" width="0" style="1" hidden="1" customWidth="1"/>
    <col min="531" max="532" width="12.7109375" style="1" bestFit="1" customWidth="1"/>
    <col min="533" max="534" width="11.7109375" style="1" bestFit="1" customWidth="1"/>
    <col min="535" max="535" width="12.7109375" style="1" bestFit="1" customWidth="1"/>
    <col min="536" max="536" width="12.85546875" style="1" bestFit="1" customWidth="1"/>
    <col min="537" max="537" width="12" style="1" customWidth="1"/>
    <col min="538" max="538" width="11.42578125" style="1"/>
    <col min="539" max="539" width="25.7109375" style="1" customWidth="1"/>
    <col min="540" max="767" width="11.42578125" style="1"/>
    <col min="768" max="769" width="0" style="1" hidden="1" customWidth="1"/>
    <col min="770" max="770" width="14.42578125" style="1" customWidth="1"/>
    <col min="771" max="771" width="108.140625" style="1" customWidth="1"/>
    <col min="772" max="786" width="0" style="1" hidden="1" customWidth="1"/>
    <col min="787" max="788" width="12.7109375" style="1" bestFit="1" customWidth="1"/>
    <col min="789" max="790" width="11.7109375" style="1" bestFit="1" customWidth="1"/>
    <col min="791" max="791" width="12.7109375" style="1" bestFit="1" customWidth="1"/>
    <col min="792" max="792" width="12.85546875" style="1" bestFit="1" customWidth="1"/>
    <col min="793" max="793" width="12" style="1" customWidth="1"/>
    <col min="794" max="794" width="11.42578125" style="1"/>
    <col min="795" max="795" width="25.7109375" style="1" customWidth="1"/>
    <col min="796" max="1023" width="11.42578125" style="1"/>
    <col min="1024" max="1025" width="0" style="1" hidden="1" customWidth="1"/>
    <col min="1026" max="1026" width="14.42578125" style="1" customWidth="1"/>
    <col min="1027" max="1027" width="108.140625" style="1" customWidth="1"/>
    <col min="1028" max="1042" width="0" style="1" hidden="1" customWidth="1"/>
    <col min="1043" max="1044" width="12.7109375" style="1" bestFit="1" customWidth="1"/>
    <col min="1045" max="1046" width="11.7109375" style="1" bestFit="1" customWidth="1"/>
    <col min="1047" max="1047" width="12.7109375" style="1" bestFit="1" customWidth="1"/>
    <col min="1048" max="1048" width="12.85546875" style="1" bestFit="1" customWidth="1"/>
    <col min="1049" max="1049" width="12" style="1" customWidth="1"/>
    <col min="1050" max="1050" width="11.42578125" style="1"/>
    <col min="1051" max="1051" width="25.7109375" style="1" customWidth="1"/>
    <col min="1052" max="1279" width="11.42578125" style="1"/>
    <col min="1280" max="1281" width="0" style="1" hidden="1" customWidth="1"/>
    <col min="1282" max="1282" width="14.42578125" style="1" customWidth="1"/>
    <col min="1283" max="1283" width="108.140625" style="1" customWidth="1"/>
    <col min="1284" max="1298" width="0" style="1" hidden="1" customWidth="1"/>
    <col min="1299" max="1300" width="12.7109375" style="1" bestFit="1" customWidth="1"/>
    <col min="1301" max="1302" width="11.7109375" style="1" bestFit="1" customWidth="1"/>
    <col min="1303" max="1303" width="12.7109375" style="1" bestFit="1" customWidth="1"/>
    <col min="1304" max="1304" width="12.85546875" style="1" bestFit="1" customWidth="1"/>
    <col min="1305" max="1305" width="12" style="1" customWidth="1"/>
    <col min="1306" max="1306" width="11.42578125" style="1"/>
    <col min="1307" max="1307" width="25.7109375" style="1" customWidth="1"/>
    <col min="1308" max="1535" width="11.42578125" style="1"/>
    <col min="1536" max="1537" width="0" style="1" hidden="1" customWidth="1"/>
    <col min="1538" max="1538" width="14.42578125" style="1" customWidth="1"/>
    <col min="1539" max="1539" width="108.140625" style="1" customWidth="1"/>
    <col min="1540" max="1554" width="0" style="1" hidden="1" customWidth="1"/>
    <col min="1555" max="1556" width="12.7109375" style="1" bestFit="1" customWidth="1"/>
    <col min="1557" max="1558" width="11.7109375" style="1" bestFit="1" customWidth="1"/>
    <col min="1559" max="1559" width="12.7109375" style="1" bestFit="1" customWidth="1"/>
    <col min="1560" max="1560" width="12.85546875" style="1" bestFit="1" customWidth="1"/>
    <col min="1561" max="1561" width="12" style="1" customWidth="1"/>
    <col min="1562" max="1562" width="11.42578125" style="1"/>
    <col min="1563" max="1563" width="25.7109375" style="1" customWidth="1"/>
    <col min="1564" max="1791" width="11.42578125" style="1"/>
    <col min="1792" max="1793" width="0" style="1" hidden="1" customWidth="1"/>
    <col min="1794" max="1794" width="14.42578125" style="1" customWidth="1"/>
    <col min="1795" max="1795" width="108.140625" style="1" customWidth="1"/>
    <col min="1796" max="1810" width="0" style="1" hidden="1" customWidth="1"/>
    <col min="1811" max="1812" width="12.7109375" style="1" bestFit="1" customWidth="1"/>
    <col min="1813" max="1814" width="11.7109375" style="1" bestFit="1" customWidth="1"/>
    <col min="1815" max="1815" width="12.7109375" style="1" bestFit="1" customWidth="1"/>
    <col min="1816" max="1816" width="12.85546875" style="1" bestFit="1" customWidth="1"/>
    <col min="1817" max="1817" width="12" style="1" customWidth="1"/>
    <col min="1818" max="1818" width="11.42578125" style="1"/>
    <col min="1819" max="1819" width="25.7109375" style="1" customWidth="1"/>
    <col min="1820" max="2047" width="11.42578125" style="1"/>
    <col min="2048" max="2049" width="0" style="1" hidden="1" customWidth="1"/>
    <col min="2050" max="2050" width="14.42578125" style="1" customWidth="1"/>
    <col min="2051" max="2051" width="108.140625" style="1" customWidth="1"/>
    <col min="2052" max="2066" width="0" style="1" hidden="1" customWidth="1"/>
    <col min="2067" max="2068" width="12.7109375" style="1" bestFit="1" customWidth="1"/>
    <col min="2069" max="2070" width="11.7109375" style="1" bestFit="1" customWidth="1"/>
    <col min="2071" max="2071" width="12.7109375" style="1" bestFit="1" customWidth="1"/>
    <col min="2072" max="2072" width="12.85546875" style="1" bestFit="1" customWidth="1"/>
    <col min="2073" max="2073" width="12" style="1" customWidth="1"/>
    <col min="2074" max="2074" width="11.42578125" style="1"/>
    <col min="2075" max="2075" width="25.7109375" style="1" customWidth="1"/>
    <col min="2076" max="2303" width="11.42578125" style="1"/>
    <col min="2304" max="2305" width="0" style="1" hidden="1" customWidth="1"/>
    <col min="2306" max="2306" width="14.42578125" style="1" customWidth="1"/>
    <col min="2307" max="2307" width="108.140625" style="1" customWidth="1"/>
    <col min="2308" max="2322" width="0" style="1" hidden="1" customWidth="1"/>
    <col min="2323" max="2324" width="12.7109375" style="1" bestFit="1" customWidth="1"/>
    <col min="2325" max="2326" width="11.7109375" style="1" bestFit="1" customWidth="1"/>
    <col min="2327" max="2327" width="12.7109375" style="1" bestFit="1" customWidth="1"/>
    <col min="2328" max="2328" width="12.85546875" style="1" bestFit="1" customWidth="1"/>
    <col min="2329" max="2329" width="12" style="1" customWidth="1"/>
    <col min="2330" max="2330" width="11.42578125" style="1"/>
    <col min="2331" max="2331" width="25.7109375" style="1" customWidth="1"/>
    <col min="2332" max="2559" width="11.42578125" style="1"/>
    <col min="2560" max="2561" width="0" style="1" hidden="1" customWidth="1"/>
    <col min="2562" max="2562" width="14.42578125" style="1" customWidth="1"/>
    <col min="2563" max="2563" width="108.140625" style="1" customWidth="1"/>
    <col min="2564" max="2578" width="0" style="1" hidden="1" customWidth="1"/>
    <col min="2579" max="2580" width="12.7109375" style="1" bestFit="1" customWidth="1"/>
    <col min="2581" max="2582" width="11.7109375" style="1" bestFit="1" customWidth="1"/>
    <col min="2583" max="2583" width="12.7109375" style="1" bestFit="1" customWidth="1"/>
    <col min="2584" max="2584" width="12.85546875" style="1" bestFit="1" customWidth="1"/>
    <col min="2585" max="2585" width="12" style="1" customWidth="1"/>
    <col min="2586" max="2586" width="11.42578125" style="1"/>
    <col min="2587" max="2587" width="25.7109375" style="1" customWidth="1"/>
    <col min="2588" max="2815" width="11.42578125" style="1"/>
    <col min="2816" max="2817" width="0" style="1" hidden="1" customWidth="1"/>
    <col min="2818" max="2818" width="14.42578125" style="1" customWidth="1"/>
    <col min="2819" max="2819" width="108.140625" style="1" customWidth="1"/>
    <col min="2820" max="2834" width="0" style="1" hidden="1" customWidth="1"/>
    <col min="2835" max="2836" width="12.7109375" style="1" bestFit="1" customWidth="1"/>
    <col min="2837" max="2838" width="11.7109375" style="1" bestFit="1" customWidth="1"/>
    <col min="2839" max="2839" width="12.7109375" style="1" bestFit="1" customWidth="1"/>
    <col min="2840" max="2840" width="12.85546875" style="1" bestFit="1" customWidth="1"/>
    <col min="2841" max="2841" width="12" style="1" customWidth="1"/>
    <col min="2842" max="2842" width="11.42578125" style="1"/>
    <col min="2843" max="2843" width="25.7109375" style="1" customWidth="1"/>
    <col min="2844" max="3071" width="11.42578125" style="1"/>
    <col min="3072" max="3073" width="0" style="1" hidden="1" customWidth="1"/>
    <col min="3074" max="3074" width="14.42578125" style="1" customWidth="1"/>
    <col min="3075" max="3075" width="108.140625" style="1" customWidth="1"/>
    <col min="3076" max="3090" width="0" style="1" hidden="1" customWidth="1"/>
    <col min="3091" max="3092" width="12.7109375" style="1" bestFit="1" customWidth="1"/>
    <col min="3093" max="3094" width="11.7109375" style="1" bestFit="1" customWidth="1"/>
    <col min="3095" max="3095" width="12.7109375" style="1" bestFit="1" customWidth="1"/>
    <col min="3096" max="3096" width="12.85546875" style="1" bestFit="1" customWidth="1"/>
    <col min="3097" max="3097" width="12" style="1" customWidth="1"/>
    <col min="3098" max="3098" width="11.42578125" style="1"/>
    <col min="3099" max="3099" width="25.7109375" style="1" customWidth="1"/>
    <col min="3100" max="3327" width="11.42578125" style="1"/>
    <col min="3328" max="3329" width="0" style="1" hidden="1" customWidth="1"/>
    <col min="3330" max="3330" width="14.42578125" style="1" customWidth="1"/>
    <col min="3331" max="3331" width="108.140625" style="1" customWidth="1"/>
    <col min="3332" max="3346" width="0" style="1" hidden="1" customWidth="1"/>
    <col min="3347" max="3348" width="12.7109375" style="1" bestFit="1" customWidth="1"/>
    <col min="3349" max="3350" width="11.7109375" style="1" bestFit="1" customWidth="1"/>
    <col min="3351" max="3351" width="12.7109375" style="1" bestFit="1" customWidth="1"/>
    <col min="3352" max="3352" width="12.85546875" style="1" bestFit="1" customWidth="1"/>
    <col min="3353" max="3353" width="12" style="1" customWidth="1"/>
    <col min="3354" max="3354" width="11.42578125" style="1"/>
    <col min="3355" max="3355" width="25.7109375" style="1" customWidth="1"/>
    <col min="3356" max="3583" width="11.42578125" style="1"/>
    <col min="3584" max="3585" width="0" style="1" hidden="1" customWidth="1"/>
    <col min="3586" max="3586" width="14.42578125" style="1" customWidth="1"/>
    <col min="3587" max="3587" width="108.140625" style="1" customWidth="1"/>
    <col min="3588" max="3602" width="0" style="1" hidden="1" customWidth="1"/>
    <col min="3603" max="3604" width="12.7109375" style="1" bestFit="1" customWidth="1"/>
    <col min="3605" max="3606" width="11.7109375" style="1" bestFit="1" customWidth="1"/>
    <col min="3607" max="3607" width="12.7109375" style="1" bestFit="1" customWidth="1"/>
    <col min="3608" max="3608" width="12.85546875" style="1" bestFit="1" customWidth="1"/>
    <col min="3609" max="3609" width="12" style="1" customWidth="1"/>
    <col min="3610" max="3610" width="11.42578125" style="1"/>
    <col min="3611" max="3611" width="25.7109375" style="1" customWidth="1"/>
    <col min="3612" max="3839" width="11.42578125" style="1"/>
    <col min="3840" max="3841" width="0" style="1" hidden="1" customWidth="1"/>
    <col min="3842" max="3842" width="14.42578125" style="1" customWidth="1"/>
    <col min="3843" max="3843" width="108.140625" style="1" customWidth="1"/>
    <col min="3844" max="3858" width="0" style="1" hidden="1" customWidth="1"/>
    <col min="3859" max="3860" width="12.7109375" style="1" bestFit="1" customWidth="1"/>
    <col min="3861" max="3862" width="11.7109375" style="1" bestFit="1" customWidth="1"/>
    <col min="3863" max="3863" width="12.7109375" style="1" bestFit="1" customWidth="1"/>
    <col min="3864" max="3864" width="12.85546875" style="1" bestFit="1" customWidth="1"/>
    <col min="3865" max="3865" width="12" style="1" customWidth="1"/>
    <col min="3866" max="3866" width="11.42578125" style="1"/>
    <col min="3867" max="3867" width="25.7109375" style="1" customWidth="1"/>
    <col min="3868" max="4095" width="11.42578125" style="1"/>
    <col min="4096" max="4097" width="0" style="1" hidden="1" customWidth="1"/>
    <col min="4098" max="4098" width="14.42578125" style="1" customWidth="1"/>
    <col min="4099" max="4099" width="108.140625" style="1" customWidth="1"/>
    <col min="4100" max="4114" width="0" style="1" hidden="1" customWidth="1"/>
    <col min="4115" max="4116" width="12.7109375" style="1" bestFit="1" customWidth="1"/>
    <col min="4117" max="4118" width="11.7109375" style="1" bestFit="1" customWidth="1"/>
    <col min="4119" max="4119" width="12.7109375" style="1" bestFit="1" customWidth="1"/>
    <col min="4120" max="4120" width="12.85546875" style="1" bestFit="1" customWidth="1"/>
    <col min="4121" max="4121" width="12" style="1" customWidth="1"/>
    <col min="4122" max="4122" width="11.42578125" style="1"/>
    <col min="4123" max="4123" width="25.7109375" style="1" customWidth="1"/>
    <col min="4124" max="4351" width="11.42578125" style="1"/>
    <col min="4352" max="4353" width="0" style="1" hidden="1" customWidth="1"/>
    <col min="4354" max="4354" width="14.42578125" style="1" customWidth="1"/>
    <col min="4355" max="4355" width="108.140625" style="1" customWidth="1"/>
    <col min="4356" max="4370" width="0" style="1" hidden="1" customWidth="1"/>
    <col min="4371" max="4372" width="12.7109375" style="1" bestFit="1" customWidth="1"/>
    <col min="4373" max="4374" width="11.7109375" style="1" bestFit="1" customWidth="1"/>
    <col min="4375" max="4375" width="12.7109375" style="1" bestFit="1" customWidth="1"/>
    <col min="4376" max="4376" width="12.85546875" style="1" bestFit="1" customWidth="1"/>
    <col min="4377" max="4377" width="12" style="1" customWidth="1"/>
    <col min="4378" max="4378" width="11.42578125" style="1"/>
    <col min="4379" max="4379" width="25.7109375" style="1" customWidth="1"/>
    <col min="4380" max="4607" width="11.42578125" style="1"/>
    <col min="4608" max="4609" width="0" style="1" hidden="1" customWidth="1"/>
    <col min="4610" max="4610" width="14.42578125" style="1" customWidth="1"/>
    <col min="4611" max="4611" width="108.140625" style="1" customWidth="1"/>
    <col min="4612" max="4626" width="0" style="1" hidden="1" customWidth="1"/>
    <col min="4627" max="4628" width="12.7109375" style="1" bestFit="1" customWidth="1"/>
    <col min="4629" max="4630" width="11.7109375" style="1" bestFit="1" customWidth="1"/>
    <col min="4631" max="4631" width="12.7109375" style="1" bestFit="1" customWidth="1"/>
    <col min="4632" max="4632" width="12.85546875" style="1" bestFit="1" customWidth="1"/>
    <col min="4633" max="4633" width="12" style="1" customWidth="1"/>
    <col min="4634" max="4634" width="11.42578125" style="1"/>
    <col min="4635" max="4635" width="25.7109375" style="1" customWidth="1"/>
    <col min="4636" max="4863" width="11.42578125" style="1"/>
    <col min="4864" max="4865" width="0" style="1" hidden="1" customWidth="1"/>
    <col min="4866" max="4866" width="14.42578125" style="1" customWidth="1"/>
    <col min="4867" max="4867" width="108.140625" style="1" customWidth="1"/>
    <col min="4868" max="4882" width="0" style="1" hidden="1" customWidth="1"/>
    <col min="4883" max="4884" width="12.7109375" style="1" bestFit="1" customWidth="1"/>
    <col min="4885" max="4886" width="11.7109375" style="1" bestFit="1" customWidth="1"/>
    <col min="4887" max="4887" width="12.7109375" style="1" bestFit="1" customWidth="1"/>
    <col min="4888" max="4888" width="12.85546875" style="1" bestFit="1" customWidth="1"/>
    <col min="4889" max="4889" width="12" style="1" customWidth="1"/>
    <col min="4890" max="4890" width="11.42578125" style="1"/>
    <col min="4891" max="4891" width="25.7109375" style="1" customWidth="1"/>
    <col min="4892" max="5119" width="11.42578125" style="1"/>
    <col min="5120" max="5121" width="0" style="1" hidden="1" customWidth="1"/>
    <col min="5122" max="5122" width="14.42578125" style="1" customWidth="1"/>
    <col min="5123" max="5123" width="108.140625" style="1" customWidth="1"/>
    <col min="5124" max="5138" width="0" style="1" hidden="1" customWidth="1"/>
    <col min="5139" max="5140" width="12.7109375" style="1" bestFit="1" customWidth="1"/>
    <col min="5141" max="5142" width="11.7109375" style="1" bestFit="1" customWidth="1"/>
    <col min="5143" max="5143" width="12.7109375" style="1" bestFit="1" customWidth="1"/>
    <col min="5144" max="5144" width="12.85546875" style="1" bestFit="1" customWidth="1"/>
    <col min="5145" max="5145" width="12" style="1" customWidth="1"/>
    <col min="5146" max="5146" width="11.42578125" style="1"/>
    <col min="5147" max="5147" width="25.7109375" style="1" customWidth="1"/>
    <col min="5148" max="5375" width="11.42578125" style="1"/>
    <col min="5376" max="5377" width="0" style="1" hidden="1" customWidth="1"/>
    <col min="5378" max="5378" width="14.42578125" style="1" customWidth="1"/>
    <col min="5379" max="5379" width="108.140625" style="1" customWidth="1"/>
    <col min="5380" max="5394" width="0" style="1" hidden="1" customWidth="1"/>
    <col min="5395" max="5396" width="12.7109375" style="1" bestFit="1" customWidth="1"/>
    <col min="5397" max="5398" width="11.7109375" style="1" bestFit="1" customWidth="1"/>
    <col min="5399" max="5399" width="12.7109375" style="1" bestFit="1" customWidth="1"/>
    <col min="5400" max="5400" width="12.85546875" style="1" bestFit="1" customWidth="1"/>
    <col min="5401" max="5401" width="12" style="1" customWidth="1"/>
    <col min="5402" max="5402" width="11.42578125" style="1"/>
    <col min="5403" max="5403" width="25.7109375" style="1" customWidth="1"/>
    <col min="5404" max="5631" width="11.42578125" style="1"/>
    <col min="5632" max="5633" width="0" style="1" hidden="1" customWidth="1"/>
    <col min="5634" max="5634" width="14.42578125" style="1" customWidth="1"/>
    <col min="5635" max="5635" width="108.140625" style="1" customWidth="1"/>
    <col min="5636" max="5650" width="0" style="1" hidden="1" customWidth="1"/>
    <col min="5651" max="5652" width="12.7109375" style="1" bestFit="1" customWidth="1"/>
    <col min="5653" max="5654" width="11.7109375" style="1" bestFit="1" customWidth="1"/>
    <col min="5655" max="5655" width="12.7109375" style="1" bestFit="1" customWidth="1"/>
    <col min="5656" max="5656" width="12.85546875" style="1" bestFit="1" customWidth="1"/>
    <col min="5657" max="5657" width="12" style="1" customWidth="1"/>
    <col min="5658" max="5658" width="11.42578125" style="1"/>
    <col min="5659" max="5659" width="25.7109375" style="1" customWidth="1"/>
    <col min="5660" max="5887" width="11.42578125" style="1"/>
    <col min="5888" max="5889" width="0" style="1" hidden="1" customWidth="1"/>
    <col min="5890" max="5890" width="14.42578125" style="1" customWidth="1"/>
    <col min="5891" max="5891" width="108.140625" style="1" customWidth="1"/>
    <col min="5892" max="5906" width="0" style="1" hidden="1" customWidth="1"/>
    <col min="5907" max="5908" width="12.7109375" style="1" bestFit="1" customWidth="1"/>
    <col min="5909" max="5910" width="11.7109375" style="1" bestFit="1" customWidth="1"/>
    <col min="5911" max="5911" width="12.7109375" style="1" bestFit="1" customWidth="1"/>
    <col min="5912" max="5912" width="12.85546875" style="1" bestFit="1" customWidth="1"/>
    <col min="5913" max="5913" width="12" style="1" customWidth="1"/>
    <col min="5914" max="5914" width="11.42578125" style="1"/>
    <col min="5915" max="5915" width="25.7109375" style="1" customWidth="1"/>
    <col min="5916" max="6143" width="11.42578125" style="1"/>
    <col min="6144" max="6145" width="0" style="1" hidden="1" customWidth="1"/>
    <col min="6146" max="6146" width="14.42578125" style="1" customWidth="1"/>
    <col min="6147" max="6147" width="108.140625" style="1" customWidth="1"/>
    <col min="6148" max="6162" width="0" style="1" hidden="1" customWidth="1"/>
    <col min="6163" max="6164" width="12.7109375" style="1" bestFit="1" customWidth="1"/>
    <col min="6165" max="6166" width="11.7109375" style="1" bestFit="1" customWidth="1"/>
    <col min="6167" max="6167" width="12.7109375" style="1" bestFit="1" customWidth="1"/>
    <col min="6168" max="6168" width="12.85546875" style="1" bestFit="1" customWidth="1"/>
    <col min="6169" max="6169" width="12" style="1" customWidth="1"/>
    <col min="6170" max="6170" width="11.42578125" style="1"/>
    <col min="6171" max="6171" width="25.7109375" style="1" customWidth="1"/>
    <col min="6172" max="6399" width="11.42578125" style="1"/>
    <col min="6400" max="6401" width="0" style="1" hidden="1" customWidth="1"/>
    <col min="6402" max="6402" width="14.42578125" style="1" customWidth="1"/>
    <col min="6403" max="6403" width="108.140625" style="1" customWidth="1"/>
    <col min="6404" max="6418" width="0" style="1" hidden="1" customWidth="1"/>
    <col min="6419" max="6420" width="12.7109375" style="1" bestFit="1" customWidth="1"/>
    <col min="6421" max="6422" width="11.7109375" style="1" bestFit="1" customWidth="1"/>
    <col min="6423" max="6423" width="12.7109375" style="1" bestFit="1" customWidth="1"/>
    <col min="6424" max="6424" width="12.85546875" style="1" bestFit="1" customWidth="1"/>
    <col min="6425" max="6425" width="12" style="1" customWidth="1"/>
    <col min="6426" max="6426" width="11.42578125" style="1"/>
    <col min="6427" max="6427" width="25.7109375" style="1" customWidth="1"/>
    <col min="6428" max="6655" width="11.42578125" style="1"/>
    <col min="6656" max="6657" width="0" style="1" hidden="1" customWidth="1"/>
    <col min="6658" max="6658" width="14.42578125" style="1" customWidth="1"/>
    <col min="6659" max="6659" width="108.140625" style="1" customWidth="1"/>
    <col min="6660" max="6674" width="0" style="1" hidden="1" customWidth="1"/>
    <col min="6675" max="6676" width="12.7109375" style="1" bestFit="1" customWidth="1"/>
    <col min="6677" max="6678" width="11.7109375" style="1" bestFit="1" customWidth="1"/>
    <col min="6679" max="6679" width="12.7109375" style="1" bestFit="1" customWidth="1"/>
    <col min="6680" max="6680" width="12.85546875" style="1" bestFit="1" customWidth="1"/>
    <col min="6681" max="6681" width="12" style="1" customWidth="1"/>
    <col min="6682" max="6682" width="11.42578125" style="1"/>
    <col min="6683" max="6683" width="25.7109375" style="1" customWidth="1"/>
    <col min="6684" max="6911" width="11.42578125" style="1"/>
    <col min="6912" max="6913" width="0" style="1" hidden="1" customWidth="1"/>
    <col min="6914" max="6914" width="14.42578125" style="1" customWidth="1"/>
    <col min="6915" max="6915" width="108.140625" style="1" customWidth="1"/>
    <col min="6916" max="6930" width="0" style="1" hidden="1" customWidth="1"/>
    <col min="6931" max="6932" width="12.7109375" style="1" bestFit="1" customWidth="1"/>
    <col min="6933" max="6934" width="11.7109375" style="1" bestFit="1" customWidth="1"/>
    <col min="6935" max="6935" width="12.7109375" style="1" bestFit="1" customWidth="1"/>
    <col min="6936" max="6936" width="12.85546875" style="1" bestFit="1" customWidth="1"/>
    <col min="6937" max="6937" width="12" style="1" customWidth="1"/>
    <col min="6938" max="6938" width="11.42578125" style="1"/>
    <col min="6939" max="6939" width="25.7109375" style="1" customWidth="1"/>
    <col min="6940" max="7167" width="11.42578125" style="1"/>
    <col min="7168" max="7169" width="0" style="1" hidden="1" customWidth="1"/>
    <col min="7170" max="7170" width="14.42578125" style="1" customWidth="1"/>
    <col min="7171" max="7171" width="108.140625" style="1" customWidth="1"/>
    <col min="7172" max="7186" width="0" style="1" hidden="1" customWidth="1"/>
    <col min="7187" max="7188" width="12.7109375" style="1" bestFit="1" customWidth="1"/>
    <col min="7189" max="7190" width="11.7109375" style="1" bestFit="1" customWidth="1"/>
    <col min="7191" max="7191" width="12.7109375" style="1" bestFit="1" customWidth="1"/>
    <col min="7192" max="7192" width="12.85546875" style="1" bestFit="1" customWidth="1"/>
    <col min="7193" max="7193" width="12" style="1" customWidth="1"/>
    <col min="7194" max="7194" width="11.42578125" style="1"/>
    <col min="7195" max="7195" width="25.7109375" style="1" customWidth="1"/>
    <col min="7196" max="7423" width="11.42578125" style="1"/>
    <col min="7424" max="7425" width="0" style="1" hidden="1" customWidth="1"/>
    <col min="7426" max="7426" width="14.42578125" style="1" customWidth="1"/>
    <col min="7427" max="7427" width="108.140625" style="1" customWidth="1"/>
    <col min="7428" max="7442" width="0" style="1" hidden="1" customWidth="1"/>
    <col min="7443" max="7444" width="12.7109375" style="1" bestFit="1" customWidth="1"/>
    <col min="7445" max="7446" width="11.7109375" style="1" bestFit="1" customWidth="1"/>
    <col min="7447" max="7447" width="12.7109375" style="1" bestFit="1" customWidth="1"/>
    <col min="7448" max="7448" width="12.85546875" style="1" bestFit="1" customWidth="1"/>
    <col min="7449" max="7449" width="12" style="1" customWidth="1"/>
    <col min="7450" max="7450" width="11.42578125" style="1"/>
    <col min="7451" max="7451" width="25.7109375" style="1" customWidth="1"/>
    <col min="7452" max="7679" width="11.42578125" style="1"/>
    <col min="7680" max="7681" width="0" style="1" hidden="1" customWidth="1"/>
    <col min="7682" max="7682" width="14.42578125" style="1" customWidth="1"/>
    <col min="7683" max="7683" width="108.140625" style="1" customWidth="1"/>
    <col min="7684" max="7698" width="0" style="1" hidden="1" customWidth="1"/>
    <col min="7699" max="7700" width="12.7109375" style="1" bestFit="1" customWidth="1"/>
    <col min="7701" max="7702" width="11.7109375" style="1" bestFit="1" customWidth="1"/>
    <col min="7703" max="7703" width="12.7109375" style="1" bestFit="1" customWidth="1"/>
    <col min="7704" max="7704" width="12.85546875" style="1" bestFit="1" customWidth="1"/>
    <col min="7705" max="7705" width="12" style="1" customWidth="1"/>
    <col min="7706" max="7706" width="11.42578125" style="1"/>
    <col min="7707" max="7707" width="25.7109375" style="1" customWidth="1"/>
    <col min="7708" max="7935" width="11.42578125" style="1"/>
    <col min="7936" max="7937" width="0" style="1" hidden="1" customWidth="1"/>
    <col min="7938" max="7938" width="14.42578125" style="1" customWidth="1"/>
    <col min="7939" max="7939" width="108.140625" style="1" customWidth="1"/>
    <col min="7940" max="7954" width="0" style="1" hidden="1" customWidth="1"/>
    <col min="7955" max="7956" width="12.7109375" style="1" bestFit="1" customWidth="1"/>
    <col min="7957" max="7958" width="11.7109375" style="1" bestFit="1" customWidth="1"/>
    <col min="7959" max="7959" width="12.7109375" style="1" bestFit="1" customWidth="1"/>
    <col min="7960" max="7960" width="12.85546875" style="1" bestFit="1" customWidth="1"/>
    <col min="7961" max="7961" width="12" style="1" customWidth="1"/>
    <col min="7962" max="7962" width="11.42578125" style="1"/>
    <col min="7963" max="7963" width="25.7109375" style="1" customWidth="1"/>
    <col min="7964" max="8191" width="11.42578125" style="1"/>
    <col min="8192" max="8193" width="0" style="1" hidden="1" customWidth="1"/>
    <col min="8194" max="8194" width="14.42578125" style="1" customWidth="1"/>
    <col min="8195" max="8195" width="108.140625" style="1" customWidth="1"/>
    <col min="8196" max="8210" width="0" style="1" hidden="1" customWidth="1"/>
    <col min="8211" max="8212" width="12.7109375" style="1" bestFit="1" customWidth="1"/>
    <col min="8213" max="8214" width="11.7109375" style="1" bestFit="1" customWidth="1"/>
    <col min="8215" max="8215" width="12.7109375" style="1" bestFit="1" customWidth="1"/>
    <col min="8216" max="8216" width="12.85546875" style="1" bestFit="1" customWidth="1"/>
    <col min="8217" max="8217" width="12" style="1" customWidth="1"/>
    <col min="8218" max="8218" width="11.42578125" style="1"/>
    <col min="8219" max="8219" width="25.7109375" style="1" customWidth="1"/>
    <col min="8220" max="8447" width="11.42578125" style="1"/>
    <col min="8448" max="8449" width="0" style="1" hidden="1" customWidth="1"/>
    <col min="8450" max="8450" width="14.42578125" style="1" customWidth="1"/>
    <col min="8451" max="8451" width="108.140625" style="1" customWidth="1"/>
    <col min="8452" max="8466" width="0" style="1" hidden="1" customWidth="1"/>
    <col min="8467" max="8468" width="12.7109375" style="1" bestFit="1" customWidth="1"/>
    <col min="8469" max="8470" width="11.7109375" style="1" bestFit="1" customWidth="1"/>
    <col min="8471" max="8471" width="12.7109375" style="1" bestFit="1" customWidth="1"/>
    <col min="8472" max="8472" width="12.85546875" style="1" bestFit="1" customWidth="1"/>
    <col min="8473" max="8473" width="12" style="1" customWidth="1"/>
    <col min="8474" max="8474" width="11.42578125" style="1"/>
    <col min="8475" max="8475" width="25.7109375" style="1" customWidth="1"/>
    <col min="8476" max="8703" width="11.42578125" style="1"/>
    <col min="8704" max="8705" width="0" style="1" hidden="1" customWidth="1"/>
    <col min="8706" max="8706" width="14.42578125" style="1" customWidth="1"/>
    <col min="8707" max="8707" width="108.140625" style="1" customWidth="1"/>
    <col min="8708" max="8722" width="0" style="1" hidden="1" customWidth="1"/>
    <col min="8723" max="8724" width="12.7109375" style="1" bestFit="1" customWidth="1"/>
    <col min="8725" max="8726" width="11.7109375" style="1" bestFit="1" customWidth="1"/>
    <col min="8727" max="8727" width="12.7109375" style="1" bestFit="1" customWidth="1"/>
    <col min="8728" max="8728" width="12.85546875" style="1" bestFit="1" customWidth="1"/>
    <col min="8729" max="8729" width="12" style="1" customWidth="1"/>
    <col min="8730" max="8730" width="11.42578125" style="1"/>
    <col min="8731" max="8731" width="25.7109375" style="1" customWidth="1"/>
    <col min="8732" max="8959" width="11.42578125" style="1"/>
    <col min="8960" max="8961" width="0" style="1" hidden="1" customWidth="1"/>
    <col min="8962" max="8962" width="14.42578125" style="1" customWidth="1"/>
    <col min="8963" max="8963" width="108.140625" style="1" customWidth="1"/>
    <col min="8964" max="8978" width="0" style="1" hidden="1" customWidth="1"/>
    <col min="8979" max="8980" width="12.7109375" style="1" bestFit="1" customWidth="1"/>
    <col min="8981" max="8982" width="11.7109375" style="1" bestFit="1" customWidth="1"/>
    <col min="8983" max="8983" width="12.7109375" style="1" bestFit="1" customWidth="1"/>
    <col min="8984" max="8984" width="12.85546875" style="1" bestFit="1" customWidth="1"/>
    <col min="8985" max="8985" width="12" style="1" customWidth="1"/>
    <col min="8986" max="8986" width="11.42578125" style="1"/>
    <col min="8987" max="8987" width="25.7109375" style="1" customWidth="1"/>
    <col min="8988" max="9215" width="11.42578125" style="1"/>
    <col min="9216" max="9217" width="0" style="1" hidden="1" customWidth="1"/>
    <col min="9218" max="9218" width="14.42578125" style="1" customWidth="1"/>
    <col min="9219" max="9219" width="108.140625" style="1" customWidth="1"/>
    <col min="9220" max="9234" width="0" style="1" hidden="1" customWidth="1"/>
    <col min="9235" max="9236" width="12.7109375" style="1" bestFit="1" customWidth="1"/>
    <col min="9237" max="9238" width="11.7109375" style="1" bestFit="1" customWidth="1"/>
    <col min="9239" max="9239" width="12.7109375" style="1" bestFit="1" customWidth="1"/>
    <col min="9240" max="9240" width="12.85546875" style="1" bestFit="1" customWidth="1"/>
    <col min="9241" max="9241" width="12" style="1" customWidth="1"/>
    <col min="9242" max="9242" width="11.42578125" style="1"/>
    <col min="9243" max="9243" width="25.7109375" style="1" customWidth="1"/>
    <col min="9244" max="9471" width="11.42578125" style="1"/>
    <col min="9472" max="9473" width="0" style="1" hidden="1" customWidth="1"/>
    <col min="9474" max="9474" width="14.42578125" style="1" customWidth="1"/>
    <col min="9475" max="9475" width="108.140625" style="1" customWidth="1"/>
    <col min="9476" max="9490" width="0" style="1" hidden="1" customWidth="1"/>
    <col min="9491" max="9492" width="12.7109375" style="1" bestFit="1" customWidth="1"/>
    <col min="9493" max="9494" width="11.7109375" style="1" bestFit="1" customWidth="1"/>
    <col min="9495" max="9495" width="12.7109375" style="1" bestFit="1" customWidth="1"/>
    <col min="9496" max="9496" width="12.85546875" style="1" bestFit="1" customWidth="1"/>
    <col min="9497" max="9497" width="12" style="1" customWidth="1"/>
    <col min="9498" max="9498" width="11.42578125" style="1"/>
    <col min="9499" max="9499" width="25.7109375" style="1" customWidth="1"/>
    <col min="9500" max="9727" width="11.42578125" style="1"/>
    <col min="9728" max="9729" width="0" style="1" hidden="1" customWidth="1"/>
    <col min="9730" max="9730" width="14.42578125" style="1" customWidth="1"/>
    <col min="9731" max="9731" width="108.140625" style="1" customWidth="1"/>
    <col min="9732" max="9746" width="0" style="1" hidden="1" customWidth="1"/>
    <col min="9747" max="9748" width="12.7109375" style="1" bestFit="1" customWidth="1"/>
    <col min="9749" max="9750" width="11.7109375" style="1" bestFit="1" customWidth="1"/>
    <col min="9751" max="9751" width="12.7109375" style="1" bestFit="1" customWidth="1"/>
    <col min="9752" max="9752" width="12.85546875" style="1" bestFit="1" customWidth="1"/>
    <col min="9753" max="9753" width="12" style="1" customWidth="1"/>
    <col min="9754" max="9754" width="11.42578125" style="1"/>
    <col min="9755" max="9755" width="25.7109375" style="1" customWidth="1"/>
    <col min="9756" max="9983" width="11.42578125" style="1"/>
    <col min="9984" max="9985" width="0" style="1" hidden="1" customWidth="1"/>
    <col min="9986" max="9986" width="14.42578125" style="1" customWidth="1"/>
    <col min="9987" max="9987" width="108.140625" style="1" customWidth="1"/>
    <col min="9988" max="10002" width="0" style="1" hidden="1" customWidth="1"/>
    <col min="10003" max="10004" width="12.7109375" style="1" bestFit="1" customWidth="1"/>
    <col min="10005" max="10006" width="11.7109375" style="1" bestFit="1" customWidth="1"/>
    <col min="10007" max="10007" width="12.7109375" style="1" bestFit="1" customWidth="1"/>
    <col min="10008" max="10008" width="12.85546875" style="1" bestFit="1" customWidth="1"/>
    <col min="10009" max="10009" width="12" style="1" customWidth="1"/>
    <col min="10010" max="10010" width="11.42578125" style="1"/>
    <col min="10011" max="10011" width="25.7109375" style="1" customWidth="1"/>
    <col min="10012" max="10239" width="11.42578125" style="1"/>
    <col min="10240" max="10241" width="0" style="1" hidden="1" customWidth="1"/>
    <col min="10242" max="10242" width="14.42578125" style="1" customWidth="1"/>
    <col min="10243" max="10243" width="108.140625" style="1" customWidth="1"/>
    <col min="10244" max="10258" width="0" style="1" hidden="1" customWidth="1"/>
    <col min="10259" max="10260" width="12.7109375" style="1" bestFit="1" customWidth="1"/>
    <col min="10261" max="10262" width="11.7109375" style="1" bestFit="1" customWidth="1"/>
    <col min="10263" max="10263" width="12.7109375" style="1" bestFit="1" customWidth="1"/>
    <col min="10264" max="10264" width="12.85546875" style="1" bestFit="1" customWidth="1"/>
    <col min="10265" max="10265" width="12" style="1" customWidth="1"/>
    <col min="10266" max="10266" width="11.42578125" style="1"/>
    <col min="10267" max="10267" width="25.7109375" style="1" customWidth="1"/>
    <col min="10268" max="10495" width="11.42578125" style="1"/>
    <col min="10496" max="10497" width="0" style="1" hidden="1" customWidth="1"/>
    <col min="10498" max="10498" width="14.42578125" style="1" customWidth="1"/>
    <col min="10499" max="10499" width="108.140625" style="1" customWidth="1"/>
    <col min="10500" max="10514" width="0" style="1" hidden="1" customWidth="1"/>
    <col min="10515" max="10516" width="12.7109375" style="1" bestFit="1" customWidth="1"/>
    <col min="10517" max="10518" width="11.7109375" style="1" bestFit="1" customWidth="1"/>
    <col min="10519" max="10519" width="12.7109375" style="1" bestFit="1" customWidth="1"/>
    <col min="10520" max="10520" width="12.85546875" style="1" bestFit="1" customWidth="1"/>
    <col min="10521" max="10521" width="12" style="1" customWidth="1"/>
    <col min="10522" max="10522" width="11.42578125" style="1"/>
    <col min="10523" max="10523" width="25.7109375" style="1" customWidth="1"/>
    <col min="10524" max="10751" width="11.42578125" style="1"/>
    <col min="10752" max="10753" width="0" style="1" hidden="1" customWidth="1"/>
    <col min="10754" max="10754" width="14.42578125" style="1" customWidth="1"/>
    <col min="10755" max="10755" width="108.140625" style="1" customWidth="1"/>
    <col min="10756" max="10770" width="0" style="1" hidden="1" customWidth="1"/>
    <col min="10771" max="10772" width="12.7109375" style="1" bestFit="1" customWidth="1"/>
    <col min="10773" max="10774" width="11.7109375" style="1" bestFit="1" customWidth="1"/>
    <col min="10775" max="10775" width="12.7109375" style="1" bestFit="1" customWidth="1"/>
    <col min="10776" max="10776" width="12.85546875" style="1" bestFit="1" customWidth="1"/>
    <col min="10777" max="10777" width="12" style="1" customWidth="1"/>
    <col min="10778" max="10778" width="11.42578125" style="1"/>
    <col min="10779" max="10779" width="25.7109375" style="1" customWidth="1"/>
    <col min="10780" max="11007" width="11.42578125" style="1"/>
    <col min="11008" max="11009" width="0" style="1" hidden="1" customWidth="1"/>
    <col min="11010" max="11010" width="14.42578125" style="1" customWidth="1"/>
    <col min="11011" max="11011" width="108.140625" style="1" customWidth="1"/>
    <col min="11012" max="11026" width="0" style="1" hidden="1" customWidth="1"/>
    <col min="11027" max="11028" width="12.7109375" style="1" bestFit="1" customWidth="1"/>
    <col min="11029" max="11030" width="11.7109375" style="1" bestFit="1" customWidth="1"/>
    <col min="11031" max="11031" width="12.7109375" style="1" bestFit="1" customWidth="1"/>
    <col min="11032" max="11032" width="12.85546875" style="1" bestFit="1" customWidth="1"/>
    <col min="11033" max="11033" width="12" style="1" customWidth="1"/>
    <col min="11034" max="11034" width="11.42578125" style="1"/>
    <col min="11035" max="11035" width="25.7109375" style="1" customWidth="1"/>
    <col min="11036" max="11263" width="11.42578125" style="1"/>
    <col min="11264" max="11265" width="0" style="1" hidden="1" customWidth="1"/>
    <col min="11266" max="11266" width="14.42578125" style="1" customWidth="1"/>
    <col min="11267" max="11267" width="108.140625" style="1" customWidth="1"/>
    <col min="11268" max="11282" width="0" style="1" hidden="1" customWidth="1"/>
    <col min="11283" max="11284" width="12.7109375" style="1" bestFit="1" customWidth="1"/>
    <col min="11285" max="11286" width="11.7109375" style="1" bestFit="1" customWidth="1"/>
    <col min="11287" max="11287" width="12.7109375" style="1" bestFit="1" customWidth="1"/>
    <col min="11288" max="11288" width="12.85546875" style="1" bestFit="1" customWidth="1"/>
    <col min="11289" max="11289" width="12" style="1" customWidth="1"/>
    <col min="11290" max="11290" width="11.42578125" style="1"/>
    <col min="11291" max="11291" width="25.7109375" style="1" customWidth="1"/>
    <col min="11292" max="11519" width="11.42578125" style="1"/>
    <col min="11520" max="11521" width="0" style="1" hidden="1" customWidth="1"/>
    <col min="11522" max="11522" width="14.42578125" style="1" customWidth="1"/>
    <col min="11523" max="11523" width="108.140625" style="1" customWidth="1"/>
    <col min="11524" max="11538" width="0" style="1" hidden="1" customWidth="1"/>
    <col min="11539" max="11540" width="12.7109375" style="1" bestFit="1" customWidth="1"/>
    <col min="11541" max="11542" width="11.7109375" style="1" bestFit="1" customWidth="1"/>
    <col min="11543" max="11543" width="12.7109375" style="1" bestFit="1" customWidth="1"/>
    <col min="11544" max="11544" width="12.85546875" style="1" bestFit="1" customWidth="1"/>
    <col min="11545" max="11545" width="12" style="1" customWidth="1"/>
    <col min="11546" max="11546" width="11.42578125" style="1"/>
    <col min="11547" max="11547" width="25.7109375" style="1" customWidth="1"/>
    <col min="11548" max="11775" width="11.42578125" style="1"/>
    <col min="11776" max="11777" width="0" style="1" hidden="1" customWidth="1"/>
    <col min="11778" max="11778" width="14.42578125" style="1" customWidth="1"/>
    <col min="11779" max="11779" width="108.140625" style="1" customWidth="1"/>
    <col min="11780" max="11794" width="0" style="1" hidden="1" customWidth="1"/>
    <col min="11795" max="11796" width="12.7109375" style="1" bestFit="1" customWidth="1"/>
    <col min="11797" max="11798" width="11.7109375" style="1" bestFit="1" customWidth="1"/>
    <col min="11799" max="11799" width="12.7109375" style="1" bestFit="1" customWidth="1"/>
    <col min="11800" max="11800" width="12.85546875" style="1" bestFit="1" customWidth="1"/>
    <col min="11801" max="11801" width="12" style="1" customWidth="1"/>
    <col min="11802" max="11802" width="11.42578125" style="1"/>
    <col min="11803" max="11803" width="25.7109375" style="1" customWidth="1"/>
    <col min="11804" max="12031" width="11.42578125" style="1"/>
    <col min="12032" max="12033" width="0" style="1" hidden="1" customWidth="1"/>
    <col min="12034" max="12034" width="14.42578125" style="1" customWidth="1"/>
    <col min="12035" max="12035" width="108.140625" style="1" customWidth="1"/>
    <col min="12036" max="12050" width="0" style="1" hidden="1" customWidth="1"/>
    <col min="12051" max="12052" width="12.7109375" style="1" bestFit="1" customWidth="1"/>
    <col min="12053" max="12054" width="11.7109375" style="1" bestFit="1" customWidth="1"/>
    <col min="12055" max="12055" width="12.7109375" style="1" bestFit="1" customWidth="1"/>
    <col min="12056" max="12056" width="12.85546875" style="1" bestFit="1" customWidth="1"/>
    <col min="12057" max="12057" width="12" style="1" customWidth="1"/>
    <col min="12058" max="12058" width="11.42578125" style="1"/>
    <col min="12059" max="12059" width="25.7109375" style="1" customWidth="1"/>
    <col min="12060" max="12287" width="11.42578125" style="1"/>
    <col min="12288" max="12289" width="0" style="1" hidden="1" customWidth="1"/>
    <col min="12290" max="12290" width="14.42578125" style="1" customWidth="1"/>
    <col min="12291" max="12291" width="108.140625" style="1" customWidth="1"/>
    <col min="12292" max="12306" width="0" style="1" hidden="1" customWidth="1"/>
    <col min="12307" max="12308" width="12.7109375" style="1" bestFit="1" customWidth="1"/>
    <col min="12309" max="12310" width="11.7109375" style="1" bestFit="1" customWidth="1"/>
    <col min="12311" max="12311" width="12.7109375" style="1" bestFit="1" customWidth="1"/>
    <col min="12312" max="12312" width="12.85546875" style="1" bestFit="1" customWidth="1"/>
    <col min="12313" max="12313" width="12" style="1" customWidth="1"/>
    <col min="12314" max="12314" width="11.42578125" style="1"/>
    <col min="12315" max="12315" width="25.7109375" style="1" customWidth="1"/>
    <col min="12316" max="12543" width="11.42578125" style="1"/>
    <col min="12544" max="12545" width="0" style="1" hidden="1" customWidth="1"/>
    <col min="12546" max="12546" width="14.42578125" style="1" customWidth="1"/>
    <col min="12547" max="12547" width="108.140625" style="1" customWidth="1"/>
    <col min="12548" max="12562" width="0" style="1" hidden="1" customWidth="1"/>
    <col min="12563" max="12564" width="12.7109375" style="1" bestFit="1" customWidth="1"/>
    <col min="12565" max="12566" width="11.7109375" style="1" bestFit="1" customWidth="1"/>
    <col min="12567" max="12567" width="12.7109375" style="1" bestFit="1" customWidth="1"/>
    <col min="12568" max="12568" width="12.85546875" style="1" bestFit="1" customWidth="1"/>
    <col min="12569" max="12569" width="12" style="1" customWidth="1"/>
    <col min="12570" max="12570" width="11.42578125" style="1"/>
    <col min="12571" max="12571" width="25.7109375" style="1" customWidth="1"/>
    <col min="12572" max="12799" width="11.42578125" style="1"/>
    <col min="12800" max="12801" width="0" style="1" hidden="1" customWidth="1"/>
    <col min="12802" max="12802" width="14.42578125" style="1" customWidth="1"/>
    <col min="12803" max="12803" width="108.140625" style="1" customWidth="1"/>
    <col min="12804" max="12818" width="0" style="1" hidden="1" customWidth="1"/>
    <col min="12819" max="12820" width="12.7109375" style="1" bestFit="1" customWidth="1"/>
    <col min="12821" max="12822" width="11.7109375" style="1" bestFit="1" customWidth="1"/>
    <col min="12823" max="12823" width="12.7109375" style="1" bestFit="1" customWidth="1"/>
    <col min="12824" max="12824" width="12.85546875" style="1" bestFit="1" customWidth="1"/>
    <col min="12825" max="12825" width="12" style="1" customWidth="1"/>
    <col min="12826" max="12826" width="11.42578125" style="1"/>
    <col min="12827" max="12827" width="25.7109375" style="1" customWidth="1"/>
    <col min="12828" max="13055" width="11.42578125" style="1"/>
    <col min="13056" max="13057" width="0" style="1" hidden="1" customWidth="1"/>
    <col min="13058" max="13058" width="14.42578125" style="1" customWidth="1"/>
    <col min="13059" max="13059" width="108.140625" style="1" customWidth="1"/>
    <col min="13060" max="13074" width="0" style="1" hidden="1" customWidth="1"/>
    <col min="13075" max="13076" width="12.7109375" style="1" bestFit="1" customWidth="1"/>
    <col min="13077" max="13078" width="11.7109375" style="1" bestFit="1" customWidth="1"/>
    <col min="13079" max="13079" width="12.7109375" style="1" bestFit="1" customWidth="1"/>
    <col min="13080" max="13080" width="12.85546875" style="1" bestFit="1" customWidth="1"/>
    <col min="13081" max="13081" width="12" style="1" customWidth="1"/>
    <col min="13082" max="13082" width="11.42578125" style="1"/>
    <col min="13083" max="13083" width="25.7109375" style="1" customWidth="1"/>
    <col min="13084" max="13311" width="11.42578125" style="1"/>
    <col min="13312" max="13313" width="0" style="1" hidden="1" customWidth="1"/>
    <col min="13314" max="13314" width="14.42578125" style="1" customWidth="1"/>
    <col min="13315" max="13315" width="108.140625" style="1" customWidth="1"/>
    <col min="13316" max="13330" width="0" style="1" hidden="1" customWidth="1"/>
    <col min="13331" max="13332" width="12.7109375" style="1" bestFit="1" customWidth="1"/>
    <col min="13333" max="13334" width="11.7109375" style="1" bestFit="1" customWidth="1"/>
    <col min="13335" max="13335" width="12.7109375" style="1" bestFit="1" customWidth="1"/>
    <col min="13336" max="13336" width="12.85546875" style="1" bestFit="1" customWidth="1"/>
    <col min="13337" max="13337" width="12" style="1" customWidth="1"/>
    <col min="13338" max="13338" width="11.42578125" style="1"/>
    <col min="13339" max="13339" width="25.7109375" style="1" customWidth="1"/>
    <col min="13340" max="13567" width="11.42578125" style="1"/>
    <col min="13568" max="13569" width="0" style="1" hidden="1" customWidth="1"/>
    <col min="13570" max="13570" width="14.42578125" style="1" customWidth="1"/>
    <col min="13571" max="13571" width="108.140625" style="1" customWidth="1"/>
    <col min="13572" max="13586" width="0" style="1" hidden="1" customWidth="1"/>
    <col min="13587" max="13588" width="12.7109375" style="1" bestFit="1" customWidth="1"/>
    <col min="13589" max="13590" width="11.7109375" style="1" bestFit="1" customWidth="1"/>
    <col min="13591" max="13591" width="12.7109375" style="1" bestFit="1" customWidth="1"/>
    <col min="13592" max="13592" width="12.85546875" style="1" bestFit="1" customWidth="1"/>
    <col min="13593" max="13593" width="12" style="1" customWidth="1"/>
    <col min="13594" max="13594" width="11.42578125" style="1"/>
    <col min="13595" max="13595" width="25.7109375" style="1" customWidth="1"/>
    <col min="13596" max="13823" width="11.42578125" style="1"/>
    <col min="13824" max="13825" width="0" style="1" hidden="1" customWidth="1"/>
    <col min="13826" max="13826" width="14.42578125" style="1" customWidth="1"/>
    <col min="13827" max="13827" width="108.140625" style="1" customWidth="1"/>
    <col min="13828" max="13842" width="0" style="1" hidden="1" customWidth="1"/>
    <col min="13843" max="13844" width="12.7109375" style="1" bestFit="1" customWidth="1"/>
    <col min="13845" max="13846" width="11.7109375" style="1" bestFit="1" customWidth="1"/>
    <col min="13847" max="13847" width="12.7109375" style="1" bestFit="1" customWidth="1"/>
    <col min="13848" max="13848" width="12.85546875" style="1" bestFit="1" customWidth="1"/>
    <col min="13849" max="13849" width="12" style="1" customWidth="1"/>
    <col min="13850" max="13850" width="11.42578125" style="1"/>
    <col min="13851" max="13851" width="25.7109375" style="1" customWidth="1"/>
    <col min="13852" max="14079" width="11.42578125" style="1"/>
    <col min="14080" max="14081" width="0" style="1" hidden="1" customWidth="1"/>
    <col min="14082" max="14082" width="14.42578125" style="1" customWidth="1"/>
    <col min="14083" max="14083" width="108.140625" style="1" customWidth="1"/>
    <col min="14084" max="14098" width="0" style="1" hidden="1" customWidth="1"/>
    <col min="14099" max="14100" width="12.7109375" style="1" bestFit="1" customWidth="1"/>
    <col min="14101" max="14102" width="11.7109375" style="1" bestFit="1" customWidth="1"/>
    <col min="14103" max="14103" width="12.7109375" style="1" bestFit="1" customWidth="1"/>
    <col min="14104" max="14104" width="12.85546875" style="1" bestFit="1" customWidth="1"/>
    <col min="14105" max="14105" width="12" style="1" customWidth="1"/>
    <col min="14106" max="14106" width="11.42578125" style="1"/>
    <col min="14107" max="14107" width="25.7109375" style="1" customWidth="1"/>
    <col min="14108" max="14335" width="11.42578125" style="1"/>
    <col min="14336" max="14337" width="0" style="1" hidden="1" customWidth="1"/>
    <col min="14338" max="14338" width="14.42578125" style="1" customWidth="1"/>
    <col min="14339" max="14339" width="108.140625" style="1" customWidth="1"/>
    <col min="14340" max="14354" width="0" style="1" hidden="1" customWidth="1"/>
    <col min="14355" max="14356" width="12.7109375" style="1" bestFit="1" customWidth="1"/>
    <col min="14357" max="14358" width="11.7109375" style="1" bestFit="1" customWidth="1"/>
    <col min="14359" max="14359" width="12.7109375" style="1" bestFit="1" customWidth="1"/>
    <col min="14360" max="14360" width="12.85546875" style="1" bestFit="1" customWidth="1"/>
    <col min="14361" max="14361" width="12" style="1" customWidth="1"/>
    <col min="14362" max="14362" width="11.42578125" style="1"/>
    <col min="14363" max="14363" width="25.7109375" style="1" customWidth="1"/>
    <col min="14364" max="14591" width="11.42578125" style="1"/>
    <col min="14592" max="14593" width="0" style="1" hidden="1" customWidth="1"/>
    <col min="14594" max="14594" width="14.42578125" style="1" customWidth="1"/>
    <col min="14595" max="14595" width="108.140625" style="1" customWidth="1"/>
    <col min="14596" max="14610" width="0" style="1" hidden="1" customWidth="1"/>
    <col min="14611" max="14612" width="12.7109375" style="1" bestFit="1" customWidth="1"/>
    <col min="14613" max="14614" width="11.7109375" style="1" bestFit="1" customWidth="1"/>
    <col min="14615" max="14615" width="12.7109375" style="1" bestFit="1" customWidth="1"/>
    <col min="14616" max="14616" width="12.85546875" style="1" bestFit="1" customWidth="1"/>
    <col min="14617" max="14617" width="12" style="1" customWidth="1"/>
    <col min="14618" max="14618" width="11.42578125" style="1"/>
    <col min="14619" max="14619" width="25.7109375" style="1" customWidth="1"/>
    <col min="14620" max="14847" width="11.42578125" style="1"/>
    <col min="14848" max="14849" width="0" style="1" hidden="1" customWidth="1"/>
    <col min="14850" max="14850" width="14.42578125" style="1" customWidth="1"/>
    <col min="14851" max="14851" width="108.140625" style="1" customWidth="1"/>
    <col min="14852" max="14866" width="0" style="1" hidden="1" customWidth="1"/>
    <col min="14867" max="14868" width="12.7109375" style="1" bestFit="1" customWidth="1"/>
    <col min="14869" max="14870" width="11.7109375" style="1" bestFit="1" customWidth="1"/>
    <col min="14871" max="14871" width="12.7109375" style="1" bestFit="1" customWidth="1"/>
    <col min="14872" max="14872" width="12.85546875" style="1" bestFit="1" customWidth="1"/>
    <col min="14873" max="14873" width="12" style="1" customWidth="1"/>
    <col min="14874" max="14874" width="11.42578125" style="1"/>
    <col min="14875" max="14875" width="25.7109375" style="1" customWidth="1"/>
    <col min="14876" max="15103" width="11.42578125" style="1"/>
    <col min="15104" max="15105" width="0" style="1" hidden="1" customWidth="1"/>
    <col min="15106" max="15106" width="14.42578125" style="1" customWidth="1"/>
    <col min="15107" max="15107" width="108.140625" style="1" customWidth="1"/>
    <col min="15108" max="15122" width="0" style="1" hidden="1" customWidth="1"/>
    <col min="15123" max="15124" width="12.7109375" style="1" bestFit="1" customWidth="1"/>
    <col min="15125" max="15126" width="11.7109375" style="1" bestFit="1" customWidth="1"/>
    <col min="15127" max="15127" width="12.7109375" style="1" bestFit="1" customWidth="1"/>
    <col min="15128" max="15128" width="12.85546875" style="1" bestFit="1" customWidth="1"/>
    <col min="15129" max="15129" width="12" style="1" customWidth="1"/>
    <col min="15130" max="15130" width="11.42578125" style="1"/>
    <col min="15131" max="15131" width="25.7109375" style="1" customWidth="1"/>
    <col min="15132" max="15359" width="11.42578125" style="1"/>
    <col min="15360" max="15361" width="0" style="1" hidden="1" customWidth="1"/>
    <col min="15362" max="15362" width="14.42578125" style="1" customWidth="1"/>
    <col min="15363" max="15363" width="108.140625" style="1" customWidth="1"/>
    <col min="15364" max="15378" width="0" style="1" hidden="1" customWidth="1"/>
    <col min="15379" max="15380" width="12.7109375" style="1" bestFit="1" customWidth="1"/>
    <col min="15381" max="15382" width="11.7109375" style="1" bestFit="1" customWidth="1"/>
    <col min="15383" max="15383" width="12.7109375" style="1" bestFit="1" customWidth="1"/>
    <col min="15384" max="15384" width="12.85546875" style="1" bestFit="1" customWidth="1"/>
    <col min="15385" max="15385" width="12" style="1" customWidth="1"/>
    <col min="15386" max="15386" width="11.42578125" style="1"/>
    <col min="15387" max="15387" width="25.7109375" style="1" customWidth="1"/>
    <col min="15388" max="15615" width="11.42578125" style="1"/>
    <col min="15616" max="15617" width="0" style="1" hidden="1" customWidth="1"/>
    <col min="15618" max="15618" width="14.42578125" style="1" customWidth="1"/>
    <col min="15619" max="15619" width="108.140625" style="1" customWidth="1"/>
    <col min="15620" max="15634" width="0" style="1" hidden="1" customWidth="1"/>
    <col min="15635" max="15636" width="12.7109375" style="1" bestFit="1" customWidth="1"/>
    <col min="15637" max="15638" width="11.7109375" style="1" bestFit="1" customWidth="1"/>
    <col min="15639" max="15639" width="12.7109375" style="1" bestFit="1" customWidth="1"/>
    <col min="15640" max="15640" width="12.85546875" style="1" bestFit="1" customWidth="1"/>
    <col min="15641" max="15641" width="12" style="1" customWidth="1"/>
    <col min="15642" max="15642" width="11.42578125" style="1"/>
    <col min="15643" max="15643" width="25.7109375" style="1" customWidth="1"/>
    <col min="15644" max="15871" width="11.42578125" style="1"/>
    <col min="15872" max="15873" width="0" style="1" hidden="1" customWidth="1"/>
    <col min="15874" max="15874" width="14.42578125" style="1" customWidth="1"/>
    <col min="15875" max="15875" width="108.140625" style="1" customWidth="1"/>
    <col min="15876" max="15890" width="0" style="1" hidden="1" customWidth="1"/>
    <col min="15891" max="15892" width="12.7109375" style="1" bestFit="1" customWidth="1"/>
    <col min="15893" max="15894" width="11.7109375" style="1" bestFit="1" customWidth="1"/>
    <col min="15895" max="15895" width="12.7109375" style="1" bestFit="1" customWidth="1"/>
    <col min="15896" max="15896" width="12.85546875" style="1" bestFit="1" customWidth="1"/>
    <col min="15897" max="15897" width="12" style="1" customWidth="1"/>
    <col min="15898" max="15898" width="11.42578125" style="1"/>
    <col min="15899" max="15899" width="25.7109375" style="1" customWidth="1"/>
    <col min="15900" max="16127" width="11.42578125" style="1"/>
    <col min="16128" max="16129" width="0" style="1" hidden="1" customWidth="1"/>
    <col min="16130" max="16130" width="14.42578125" style="1" customWidth="1"/>
    <col min="16131" max="16131" width="108.140625" style="1" customWidth="1"/>
    <col min="16132" max="16146" width="0" style="1" hidden="1" customWidth="1"/>
    <col min="16147" max="16148" width="12.7109375" style="1" bestFit="1" customWidth="1"/>
    <col min="16149" max="16150" width="11.7109375" style="1" bestFit="1" customWidth="1"/>
    <col min="16151" max="16151" width="12.7109375" style="1" bestFit="1" customWidth="1"/>
    <col min="16152" max="16152" width="12.85546875" style="1" bestFit="1" customWidth="1"/>
    <col min="16153" max="16153" width="12" style="1" customWidth="1"/>
    <col min="16154" max="16154" width="11.42578125" style="1"/>
    <col min="16155" max="16155" width="25.7109375" style="1" customWidth="1"/>
    <col min="16156" max="16381" width="11.42578125" style="1"/>
    <col min="16382" max="16384" width="11.42578125" style="1" customWidth="1"/>
  </cols>
  <sheetData>
    <row r="1" spans="1:93" ht="12.75" hidden="1" customHeight="1" x14ac:dyDescent="0.25">
      <c r="C1" s="3"/>
      <c r="D1" s="2"/>
      <c r="E1" s="2"/>
      <c r="F1" s="2"/>
      <c r="G1" s="2"/>
      <c r="H1" s="2"/>
      <c r="I1" s="2"/>
      <c r="J1" s="2"/>
      <c r="K1" s="2"/>
      <c r="L1" s="2"/>
      <c r="M1" s="2"/>
      <c r="N1" s="2"/>
      <c r="O1" s="2"/>
      <c r="P1" s="2"/>
      <c r="Q1" s="2"/>
      <c r="R1" s="2"/>
      <c r="S1" s="2"/>
    </row>
    <row r="2" spans="1:93" ht="12.75" hidden="1" customHeight="1" x14ac:dyDescent="0.25">
      <c r="C2" s="144"/>
      <c r="D2" s="144"/>
      <c r="E2" s="144"/>
      <c r="F2" s="144"/>
      <c r="G2" s="144"/>
      <c r="H2" s="144"/>
      <c r="I2" s="144"/>
      <c r="J2" s="144"/>
      <c r="K2" s="144"/>
      <c r="L2" s="144"/>
      <c r="M2" s="144"/>
      <c r="N2" s="144"/>
      <c r="O2" s="144"/>
      <c r="P2" s="144"/>
      <c r="Q2" s="144"/>
      <c r="R2" s="144"/>
      <c r="S2" s="144"/>
    </row>
    <row r="3" spans="1:93" ht="12.75" hidden="1" customHeight="1" x14ac:dyDescent="0.25">
      <c r="C3" s="145"/>
      <c r="D3" s="145"/>
    </row>
    <row r="4" spans="1:93" ht="12.75" hidden="1" customHeight="1" x14ac:dyDescent="0.25">
      <c r="C4" s="145"/>
      <c r="D4" s="145"/>
    </row>
    <row r="5" spans="1:93" ht="12.75" hidden="1" customHeight="1" x14ac:dyDescent="0.25">
      <c r="C5" s="145"/>
      <c r="D5" s="145"/>
    </row>
    <row r="6" spans="1:93" ht="12.75" hidden="1" customHeight="1" x14ac:dyDescent="0.25">
      <c r="C6" s="145"/>
      <c r="D6" s="145"/>
    </row>
    <row r="7" spans="1:93" ht="12.75" hidden="1" customHeight="1" x14ac:dyDescent="0.25">
      <c r="C7" s="145"/>
      <c r="D7" s="145"/>
    </row>
    <row r="8" spans="1:93" ht="12.75" hidden="1" customHeight="1" x14ac:dyDescent="0.25">
      <c r="C8" s="4"/>
      <c r="D8" s="4"/>
    </row>
    <row r="9" spans="1:93" ht="15.75" hidden="1" customHeight="1" x14ac:dyDescent="0.25">
      <c r="A9" s="72"/>
      <c r="B9" s="93" t="s">
        <v>4</v>
      </c>
      <c r="C9" s="74" t="s">
        <v>0</v>
      </c>
      <c r="D9" s="74"/>
      <c r="E9" s="74"/>
      <c r="F9" s="74"/>
      <c r="G9" s="74"/>
      <c r="H9" s="74"/>
      <c r="I9" s="74"/>
      <c r="J9" s="74"/>
      <c r="K9" s="74"/>
      <c r="L9" s="74"/>
      <c r="M9" s="74"/>
      <c r="N9" s="74"/>
      <c r="O9" s="74"/>
      <c r="P9" s="74"/>
      <c r="Q9" s="74"/>
      <c r="R9" s="74"/>
      <c r="S9" s="74"/>
      <c r="T9" s="74"/>
      <c r="U9" s="93" t="s">
        <v>1</v>
      </c>
      <c r="V9" s="93"/>
      <c r="W9" s="93"/>
      <c r="X9" s="93"/>
      <c r="Y9" s="93" t="s">
        <v>2</v>
      </c>
      <c r="Z9" s="141" t="s">
        <v>3</v>
      </c>
      <c r="AA9" s="66"/>
    </row>
    <row r="10" spans="1:93" ht="27" customHeight="1" x14ac:dyDescent="0.25">
      <c r="A10" s="75" t="s">
        <v>532</v>
      </c>
      <c r="B10" s="93"/>
      <c r="C10" s="73" t="s">
        <v>11</v>
      </c>
      <c r="D10" s="73" t="s">
        <v>12</v>
      </c>
      <c r="E10" s="74"/>
      <c r="F10" s="74"/>
      <c r="G10" s="74"/>
      <c r="H10" s="74"/>
      <c r="I10" s="74"/>
      <c r="J10" s="74"/>
      <c r="K10" s="74"/>
      <c r="L10" s="74"/>
      <c r="M10" s="74"/>
      <c r="N10" s="74"/>
      <c r="O10" s="74"/>
      <c r="P10" s="74"/>
      <c r="Q10" s="74"/>
      <c r="R10" s="74"/>
      <c r="S10" s="74"/>
      <c r="T10" s="73" t="s">
        <v>5</v>
      </c>
      <c r="U10" s="73" t="s">
        <v>6</v>
      </c>
      <c r="V10" s="73" t="s">
        <v>7</v>
      </c>
      <c r="W10" s="73" t="s">
        <v>8</v>
      </c>
      <c r="X10" s="73" t="s">
        <v>9</v>
      </c>
      <c r="Y10" s="93"/>
      <c r="Z10" s="141"/>
      <c r="AA10" s="66"/>
    </row>
    <row r="11" spans="1:93" s="10" customFormat="1" ht="15" customHeight="1" x14ac:dyDescent="0.25">
      <c r="A11" s="47">
        <v>1</v>
      </c>
      <c r="B11" s="77">
        <v>140</v>
      </c>
      <c r="C11" s="142" t="s">
        <v>10</v>
      </c>
      <c r="D11" s="143"/>
      <c r="E11" s="67"/>
      <c r="F11" s="67"/>
      <c r="G11" s="67"/>
      <c r="H11" s="67"/>
      <c r="I11" s="67"/>
      <c r="J11" s="67"/>
      <c r="K11" s="67"/>
      <c r="L11" s="67"/>
      <c r="M11" s="67"/>
      <c r="N11" s="67"/>
      <c r="O11" s="67"/>
      <c r="P11" s="67"/>
      <c r="Q11" s="67"/>
      <c r="R11" s="67"/>
      <c r="S11" s="68"/>
      <c r="T11" s="69"/>
      <c r="U11" s="69"/>
      <c r="V11" s="69"/>
      <c r="W11" s="69"/>
      <c r="X11" s="69"/>
      <c r="Y11" s="70"/>
      <c r="Z11" s="71"/>
      <c r="AA11" s="9"/>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s="6" customFormat="1" x14ac:dyDescent="0.25">
      <c r="A12" s="46"/>
      <c r="B12" s="87"/>
      <c r="C12" s="90" t="s">
        <v>19</v>
      </c>
      <c r="D12" s="91" t="s">
        <v>14</v>
      </c>
      <c r="E12" s="91" t="s">
        <v>15</v>
      </c>
      <c r="F12" s="91">
        <v>2026</v>
      </c>
      <c r="G12" s="11" t="s">
        <v>16</v>
      </c>
      <c r="H12" s="12">
        <v>1</v>
      </c>
      <c r="I12" s="12">
        <v>1</v>
      </c>
      <c r="J12" s="12">
        <v>1</v>
      </c>
      <c r="K12" s="12">
        <v>1</v>
      </c>
      <c r="L12" s="12">
        <v>1</v>
      </c>
      <c r="M12" s="12">
        <v>1</v>
      </c>
      <c r="N12" s="12">
        <v>1</v>
      </c>
      <c r="O12" s="12">
        <v>1</v>
      </c>
      <c r="P12" s="12">
        <v>1</v>
      </c>
      <c r="Q12" s="12">
        <v>1</v>
      </c>
      <c r="R12" s="12">
        <v>1</v>
      </c>
      <c r="S12" s="12">
        <v>1</v>
      </c>
      <c r="T12" s="88" t="s">
        <v>19</v>
      </c>
      <c r="U12" s="88">
        <v>172000</v>
      </c>
      <c r="V12" s="88"/>
      <c r="W12" s="88"/>
      <c r="X12" s="88"/>
      <c r="Y12" s="92">
        <f>+X12+W12+V12+U12</f>
        <v>172000</v>
      </c>
      <c r="Z12" s="89">
        <v>2.2999999999999998</v>
      </c>
      <c r="AA12" s="139" t="s">
        <v>17</v>
      </c>
    </row>
    <row r="13" spans="1:93" s="6" customFormat="1" x14ac:dyDescent="0.25">
      <c r="A13" s="46"/>
      <c r="B13" s="87"/>
      <c r="C13" s="90"/>
      <c r="D13" s="91"/>
      <c r="E13" s="91"/>
      <c r="F13" s="91"/>
      <c r="G13" s="11" t="s">
        <v>18</v>
      </c>
      <c r="H13" s="12">
        <v>0</v>
      </c>
      <c r="I13" s="17">
        <v>5470</v>
      </c>
      <c r="J13" s="12">
        <v>0</v>
      </c>
      <c r="K13" s="17">
        <v>2925</v>
      </c>
      <c r="L13" s="17">
        <v>8925</v>
      </c>
      <c r="M13" s="17">
        <v>8925</v>
      </c>
      <c r="N13" s="17">
        <v>17700</v>
      </c>
      <c r="O13" s="17">
        <v>11850</v>
      </c>
      <c r="P13" s="17">
        <v>29400</v>
      </c>
      <c r="Q13" s="17">
        <v>8925</v>
      </c>
      <c r="R13" s="17">
        <v>2925</v>
      </c>
      <c r="S13" s="17">
        <v>8925</v>
      </c>
      <c r="T13" s="88"/>
      <c r="U13" s="88"/>
      <c r="V13" s="88"/>
      <c r="W13" s="88"/>
      <c r="X13" s="88"/>
      <c r="Y13" s="92"/>
      <c r="Z13" s="89"/>
      <c r="AA13" s="140"/>
    </row>
    <row r="14" spans="1:93" s="6" customFormat="1" x14ac:dyDescent="0.25">
      <c r="A14" s="46"/>
      <c r="B14" s="87"/>
      <c r="C14" s="90" t="s">
        <v>13</v>
      </c>
      <c r="D14" s="91" t="s">
        <v>20</v>
      </c>
      <c r="E14" s="91" t="s">
        <v>21</v>
      </c>
      <c r="F14" s="91">
        <v>2026</v>
      </c>
      <c r="G14" s="11" t="s">
        <v>16</v>
      </c>
      <c r="H14" s="12">
        <v>3</v>
      </c>
      <c r="I14" s="12">
        <v>3</v>
      </c>
      <c r="J14" s="12">
        <v>3</v>
      </c>
      <c r="K14" s="12">
        <v>3</v>
      </c>
      <c r="L14" s="12">
        <v>3</v>
      </c>
      <c r="M14" s="12">
        <v>3</v>
      </c>
      <c r="N14" s="12">
        <v>3</v>
      </c>
      <c r="O14" s="12">
        <v>3</v>
      </c>
      <c r="P14" s="12">
        <v>3</v>
      </c>
      <c r="Q14" s="12">
        <v>3</v>
      </c>
      <c r="R14" s="12">
        <v>3</v>
      </c>
      <c r="S14" s="12">
        <v>3</v>
      </c>
      <c r="T14" s="88"/>
      <c r="U14" s="88">
        <f>+Y14+Y15</f>
        <v>45000</v>
      </c>
      <c r="V14" s="88"/>
      <c r="W14" s="88"/>
      <c r="X14" s="88"/>
      <c r="Y14" s="14">
        <v>40000</v>
      </c>
      <c r="Z14" s="15">
        <v>2.2999999999999998</v>
      </c>
      <c r="AA14" s="137"/>
    </row>
    <row r="15" spans="1:93" s="6" customFormat="1" x14ac:dyDescent="0.25">
      <c r="A15" s="46"/>
      <c r="B15" s="87"/>
      <c r="C15" s="90"/>
      <c r="D15" s="91"/>
      <c r="E15" s="91"/>
      <c r="F15" s="91"/>
      <c r="G15" s="11" t="s">
        <v>18</v>
      </c>
      <c r="H15" s="12">
        <v>0</v>
      </c>
      <c r="I15" s="17">
        <v>8600</v>
      </c>
      <c r="J15" s="12">
        <v>0</v>
      </c>
      <c r="K15" s="12">
        <v>0</v>
      </c>
      <c r="L15" s="12">
        <v>0</v>
      </c>
      <c r="M15" s="12">
        <v>0</v>
      </c>
      <c r="N15" s="12">
        <v>0</v>
      </c>
      <c r="O15" s="12">
        <v>0</v>
      </c>
      <c r="P15" s="12">
        <v>0</v>
      </c>
      <c r="Q15" s="12">
        <v>0</v>
      </c>
      <c r="R15" s="12">
        <v>0</v>
      </c>
      <c r="S15" s="12">
        <v>0</v>
      </c>
      <c r="T15" s="88"/>
      <c r="U15" s="88"/>
      <c r="V15" s="88"/>
      <c r="W15" s="88"/>
      <c r="X15" s="88"/>
      <c r="Y15" s="14">
        <v>5000</v>
      </c>
      <c r="Z15" s="18">
        <v>2.6</v>
      </c>
      <c r="AA15" s="138"/>
    </row>
    <row r="16" spans="1:93" s="10" customFormat="1" ht="15" customHeight="1" x14ac:dyDescent="0.25">
      <c r="A16" s="47">
        <v>2</v>
      </c>
      <c r="B16" s="76">
        <v>56</v>
      </c>
      <c r="C16" s="123" t="s">
        <v>22</v>
      </c>
      <c r="D16" s="124"/>
      <c r="E16" s="63"/>
      <c r="F16" s="63"/>
      <c r="G16" s="63"/>
      <c r="H16" s="63"/>
      <c r="I16" s="63"/>
      <c r="J16" s="63"/>
      <c r="K16" s="63"/>
      <c r="L16" s="63"/>
      <c r="M16" s="63"/>
      <c r="N16" s="63"/>
      <c r="O16" s="63"/>
      <c r="P16" s="63"/>
      <c r="Q16" s="63"/>
      <c r="R16" s="63"/>
      <c r="S16" s="64"/>
      <c r="T16" s="19"/>
      <c r="U16" s="19"/>
      <c r="V16" s="19"/>
      <c r="W16" s="19"/>
      <c r="X16" s="19"/>
      <c r="Y16" s="7"/>
      <c r="Z16" s="8"/>
      <c r="AA16" s="9"/>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row>
    <row r="17" spans="1:93" s="6" customFormat="1" x14ac:dyDescent="0.25">
      <c r="A17" s="46"/>
      <c r="B17" s="87"/>
      <c r="C17" s="90" t="s">
        <v>23</v>
      </c>
      <c r="D17" s="91" t="s">
        <v>24</v>
      </c>
      <c r="E17" s="91" t="s">
        <v>21</v>
      </c>
      <c r="F17" s="91">
        <v>2026</v>
      </c>
      <c r="G17" s="11" t="s">
        <v>16</v>
      </c>
      <c r="H17" s="12">
        <v>20</v>
      </c>
      <c r="I17" s="12">
        <v>20</v>
      </c>
      <c r="J17" s="12">
        <v>20</v>
      </c>
      <c r="K17" s="12">
        <v>20</v>
      </c>
      <c r="L17" s="12">
        <v>20</v>
      </c>
      <c r="M17" s="12">
        <v>20</v>
      </c>
      <c r="N17" s="12">
        <v>20</v>
      </c>
      <c r="O17" s="12">
        <v>20</v>
      </c>
      <c r="P17" s="12">
        <v>20</v>
      </c>
      <c r="Q17" s="12">
        <v>20</v>
      </c>
      <c r="R17" s="12">
        <v>20</v>
      </c>
      <c r="S17" s="12">
        <v>20</v>
      </c>
      <c r="T17" s="88"/>
      <c r="U17" s="88">
        <f>+Y17+Y18</f>
        <v>165000</v>
      </c>
      <c r="V17" s="88"/>
      <c r="W17" s="88"/>
      <c r="X17" s="88"/>
      <c r="Y17" s="14">
        <v>150000</v>
      </c>
      <c r="Z17" s="15">
        <v>2.2999999999999998</v>
      </c>
      <c r="AA17" s="83"/>
    </row>
    <row r="18" spans="1:93" s="6" customFormat="1" x14ac:dyDescent="0.25">
      <c r="A18" s="46"/>
      <c r="B18" s="87"/>
      <c r="C18" s="90"/>
      <c r="D18" s="91"/>
      <c r="E18" s="91"/>
      <c r="F18" s="91"/>
      <c r="G18" s="11" t="s">
        <v>18</v>
      </c>
      <c r="H18" s="12">
        <v>0</v>
      </c>
      <c r="I18" s="12">
        <v>0</v>
      </c>
      <c r="J18" s="12">
        <v>0</v>
      </c>
      <c r="K18" s="12">
        <v>0</v>
      </c>
      <c r="L18" s="12">
        <v>0</v>
      </c>
      <c r="M18" s="12">
        <v>0</v>
      </c>
      <c r="N18" s="12">
        <v>0</v>
      </c>
      <c r="O18" s="12">
        <v>0</v>
      </c>
      <c r="P18" s="12">
        <v>0</v>
      </c>
      <c r="Q18" s="12">
        <v>0</v>
      </c>
      <c r="R18" s="12">
        <v>0</v>
      </c>
      <c r="S18" s="12">
        <v>0</v>
      </c>
      <c r="T18" s="88"/>
      <c r="U18" s="88"/>
      <c r="V18" s="88"/>
      <c r="W18" s="88"/>
      <c r="X18" s="88"/>
      <c r="Y18" s="14">
        <v>15000</v>
      </c>
      <c r="Z18" s="18">
        <v>2.6</v>
      </c>
      <c r="AA18" s="84"/>
    </row>
    <row r="19" spans="1:93" s="10" customFormat="1" ht="15" customHeight="1" x14ac:dyDescent="0.25">
      <c r="A19" s="47">
        <v>3</v>
      </c>
      <c r="B19" s="76">
        <v>148</v>
      </c>
      <c r="C19" s="123" t="s">
        <v>25</v>
      </c>
      <c r="D19" s="124"/>
      <c r="E19" s="63"/>
      <c r="F19" s="63"/>
      <c r="G19" s="63"/>
      <c r="H19" s="63"/>
      <c r="I19" s="63"/>
      <c r="J19" s="63"/>
      <c r="K19" s="63"/>
      <c r="L19" s="63"/>
      <c r="M19" s="63"/>
      <c r="N19" s="63"/>
      <c r="O19" s="63"/>
      <c r="P19" s="63"/>
      <c r="Q19" s="63"/>
      <c r="R19" s="63"/>
      <c r="S19" s="64"/>
      <c r="T19" s="19"/>
      <c r="U19" s="19"/>
      <c r="V19" s="19"/>
      <c r="W19" s="19"/>
      <c r="X19" s="19"/>
      <c r="Y19" s="7"/>
      <c r="Z19" s="8"/>
      <c r="AA19" s="9"/>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row>
    <row r="20" spans="1:93" s="6" customFormat="1" x14ac:dyDescent="0.25">
      <c r="A20" s="46"/>
      <c r="B20" s="87"/>
      <c r="C20" s="90" t="s">
        <v>26</v>
      </c>
      <c r="D20" s="91" t="s">
        <v>27</v>
      </c>
      <c r="E20" s="91" t="s">
        <v>21</v>
      </c>
      <c r="F20" s="91">
        <v>2026</v>
      </c>
      <c r="G20" s="11" t="s">
        <v>16</v>
      </c>
      <c r="H20" s="12">
        <v>20</v>
      </c>
      <c r="I20" s="12">
        <v>20</v>
      </c>
      <c r="J20" s="12">
        <v>20</v>
      </c>
      <c r="K20" s="12">
        <v>20</v>
      </c>
      <c r="L20" s="12">
        <v>20</v>
      </c>
      <c r="M20" s="12">
        <v>20</v>
      </c>
      <c r="N20" s="12">
        <v>20</v>
      </c>
      <c r="O20" s="12">
        <v>20</v>
      </c>
      <c r="P20" s="12">
        <v>20</v>
      </c>
      <c r="Q20" s="12">
        <v>20</v>
      </c>
      <c r="R20" s="12">
        <v>20</v>
      </c>
      <c r="S20" s="12">
        <v>20</v>
      </c>
      <c r="T20" s="88"/>
      <c r="U20" s="88">
        <f>+Y20+Y21</f>
        <v>100000</v>
      </c>
      <c r="V20" s="88"/>
      <c r="W20" s="88"/>
      <c r="X20" s="88"/>
      <c r="Y20" s="14">
        <v>90000</v>
      </c>
      <c r="Z20" s="15">
        <v>2.2999999999999998</v>
      </c>
      <c r="AA20" s="83"/>
    </row>
    <row r="21" spans="1:93" s="6" customFormat="1" x14ac:dyDescent="0.25">
      <c r="A21" s="46"/>
      <c r="B21" s="87"/>
      <c r="C21" s="90"/>
      <c r="D21" s="91"/>
      <c r="E21" s="91"/>
      <c r="F21" s="91"/>
      <c r="G21" s="11" t="s">
        <v>18</v>
      </c>
      <c r="H21" s="12">
        <v>0</v>
      </c>
      <c r="I21" s="12">
        <v>0</v>
      </c>
      <c r="J21" s="12">
        <v>0</v>
      </c>
      <c r="K21" s="12">
        <v>0</v>
      </c>
      <c r="L21" s="12">
        <v>0</v>
      </c>
      <c r="M21" s="12">
        <v>0</v>
      </c>
      <c r="N21" s="12">
        <v>0</v>
      </c>
      <c r="O21" s="12">
        <v>0</v>
      </c>
      <c r="P21" s="12">
        <v>0</v>
      </c>
      <c r="Q21" s="12">
        <v>0</v>
      </c>
      <c r="R21" s="12">
        <v>0</v>
      </c>
      <c r="S21" s="12">
        <v>0</v>
      </c>
      <c r="T21" s="88"/>
      <c r="U21" s="88"/>
      <c r="V21" s="88"/>
      <c r="W21" s="88"/>
      <c r="X21" s="88"/>
      <c r="Y21" s="14">
        <v>10000</v>
      </c>
      <c r="Z21" s="18">
        <v>2.6</v>
      </c>
      <c r="AA21" s="84"/>
    </row>
    <row r="22" spans="1:93" s="10" customFormat="1" ht="15" customHeight="1" x14ac:dyDescent="0.25">
      <c r="A22" s="47">
        <v>4</v>
      </c>
      <c r="B22" s="76">
        <v>57</v>
      </c>
      <c r="C22" s="123" t="s">
        <v>28</v>
      </c>
      <c r="D22" s="124"/>
      <c r="E22" s="63"/>
      <c r="F22" s="63"/>
      <c r="G22" s="63"/>
      <c r="H22" s="63"/>
      <c r="I22" s="63"/>
      <c r="J22" s="63"/>
      <c r="K22" s="63"/>
      <c r="L22" s="63"/>
      <c r="M22" s="63"/>
      <c r="N22" s="63"/>
      <c r="O22" s="63"/>
      <c r="P22" s="63"/>
      <c r="Q22" s="63"/>
      <c r="R22" s="63"/>
      <c r="S22" s="64"/>
      <c r="T22" s="19"/>
      <c r="U22" s="19"/>
      <c r="V22" s="19"/>
      <c r="W22" s="19"/>
      <c r="X22" s="19"/>
      <c r="Y22" s="7"/>
      <c r="Z22" s="8"/>
      <c r="AA22" s="9"/>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row>
    <row r="23" spans="1:93" s="6" customFormat="1" x14ac:dyDescent="0.25">
      <c r="A23" s="46"/>
      <c r="B23" s="87"/>
      <c r="C23" s="90" t="s">
        <v>29</v>
      </c>
      <c r="D23" s="91" t="s">
        <v>30</v>
      </c>
      <c r="E23" s="91" t="s">
        <v>31</v>
      </c>
      <c r="F23" s="91">
        <v>2026</v>
      </c>
      <c r="G23" s="11" t="s">
        <v>16</v>
      </c>
      <c r="H23" s="12">
        <v>1</v>
      </c>
      <c r="I23" s="12">
        <v>2</v>
      </c>
      <c r="J23" s="12">
        <v>2</v>
      </c>
      <c r="K23" s="12">
        <v>2</v>
      </c>
      <c r="L23" s="12">
        <v>2</v>
      </c>
      <c r="M23" s="12">
        <v>2</v>
      </c>
      <c r="N23" s="12">
        <v>2</v>
      </c>
      <c r="O23" s="12">
        <v>2</v>
      </c>
      <c r="P23" s="12">
        <v>2</v>
      </c>
      <c r="Q23" s="12">
        <v>2</v>
      </c>
      <c r="R23" s="12">
        <v>1</v>
      </c>
      <c r="S23" s="12">
        <v>1</v>
      </c>
      <c r="T23" s="88"/>
      <c r="U23" s="88">
        <f>+Y23+Y24</f>
        <v>107812</v>
      </c>
      <c r="V23" s="88"/>
      <c r="W23" s="88"/>
      <c r="X23" s="88"/>
      <c r="Y23" s="14">
        <v>48000</v>
      </c>
      <c r="Z23" s="15">
        <v>2.2999999999999998</v>
      </c>
      <c r="AA23" s="9"/>
    </row>
    <row r="24" spans="1:93" s="6" customFormat="1" ht="25.5" x14ac:dyDescent="0.25">
      <c r="A24" s="46"/>
      <c r="B24" s="87"/>
      <c r="C24" s="90"/>
      <c r="D24" s="91"/>
      <c r="E24" s="91"/>
      <c r="F24" s="91"/>
      <c r="G24" s="11" t="s">
        <v>18</v>
      </c>
      <c r="H24" s="12">
        <v>0</v>
      </c>
      <c r="I24" s="17">
        <v>30000</v>
      </c>
      <c r="J24" s="12">
        <v>0</v>
      </c>
      <c r="K24" s="12">
        <v>0</v>
      </c>
      <c r="L24" s="12">
        <v>0</v>
      </c>
      <c r="M24" s="12">
        <v>0</v>
      </c>
      <c r="N24" s="12">
        <v>0</v>
      </c>
      <c r="O24" s="12">
        <v>0</v>
      </c>
      <c r="P24" s="12">
        <v>0</v>
      </c>
      <c r="Q24" s="12">
        <v>0</v>
      </c>
      <c r="R24" s="12">
        <v>0</v>
      </c>
      <c r="S24" s="12">
        <v>0</v>
      </c>
      <c r="T24" s="88"/>
      <c r="U24" s="88"/>
      <c r="V24" s="88"/>
      <c r="W24" s="88"/>
      <c r="X24" s="88"/>
      <c r="Y24" s="40">
        <v>59812</v>
      </c>
      <c r="Z24" s="23">
        <v>2.4</v>
      </c>
      <c r="AA24" s="41" t="s">
        <v>32</v>
      </c>
    </row>
    <row r="25" spans="1:93" s="6" customFormat="1" x14ac:dyDescent="0.25">
      <c r="A25" s="46"/>
      <c r="B25" s="87"/>
      <c r="C25" s="90" t="s">
        <v>33</v>
      </c>
      <c r="D25" s="91" t="s">
        <v>34</v>
      </c>
      <c r="E25" s="91" t="s">
        <v>21</v>
      </c>
      <c r="F25" s="91">
        <v>2026</v>
      </c>
      <c r="G25" s="11" t="s">
        <v>16</v>
      </c>
      <c r="H25" s="12">
        <v>40</v>
      </c>
      <c r="I25" s="12">
        <v>40</v>
      </c>
      <c r="J25" s="12">
        <v>40</v>
      </c>
      <c r="K25" s="12">
        <v>40</v>
      </c>
      <c r="L25" s="12">
        <v>40</v>
      </c>
      <c r="M25" s="12">
        <v>40</v>
      </c>
      <c r="N25" s="12">
        <v>40</v>
      </c>
      <c r="O25" s="12">
        <v>40</v>
      </c>
      <c r="P25" s="12">
        <v>40</v>
      </c>
      <c r="Q25" s="12">
        <v>40</v>
      </c>
      <c r="R25" s="12">
        <v>40</v>
      </c>
      <c r="S25" s="12">
        <v>40</v>
      </c>
      <c r="T25" s="88"/>
      <c r="U25" s="88">
        <f>+Y25+Y26</f>
        <v>160000</v>
      </c>
      <c r="V25" s="88"/>
      <c r="W25" s="88"/>
      <c r="X25" s="88"/>
      <c r="Y25" s="14">
        <v>150000</v>
      </c>
      <c r="Z25" s="15">
        <v>2.2999999999999998</v>
      </c>
      <c r="AA25" s="83"/>
    </row>
    <row r="26" spans="1:93" s="6" customFormat="1" x14ac:dyDescent="0.25">
      <c r="A26" s="46"/>
      <c r="B26" s="87"/>
      <c r="C26" s="90"/>
      <c r="D26" s="91"/>
      <c r="E26" s="91"/>
      <c r="F26" s="91"/>
      <c r="G26" s="11" t="s">
        <v>18</v>
      </c>
      <c r="H26" s="17">
        <v>33300</v>
      </c>
      <c r="I26" s="17">
        <v>86700</v>
      </c>
      <c r="J26" s="12">
        <v>0</v>
      </c>
      <c r="K26" s="12">
        <v>0</v>
      </c>
      <c r="L26" s="12">
        <v>0</v>
      </c>
      <c r="M26" s="12">
        <v>0</v>
      </c>
      <c r="N26" s="12">
        <v>0</v>
      </c>
      <c r="O26" s="12">
        <v>0</v>
      </c>
      <c r="P26" s="12">
        <v>0</v>
      </c>
      <c r="Q26" s="12">
        <v>0</v>
      </c>
      <c r="R26" s="12">
        <v>0</v>
      </c>
      <c r="S26" s="12">
        <v>0</v>
      </c>
      <c r="T26" s="88"/>
      <c r="U26" s="88"/>
      <c r="V26" s="88"/>
      <c r="W26" s="88"/>
      <c r="X26" s="88"/>
      <c r="Y26" s="14">
        <v>10000</v>
      </c>
      <c r="Z26" s="18">
        <v>2.6</v>
      </c>
      <c r="AA26" s="84"/>
    </row>
    <row r="27" spans="1:93" s="6" customFormat="1" x14ac:dyDescent="0.25">
      <c r="A27" s="46"/>
      <c r="B27" s="87"/>
      <c r="C27" s="122" t="s">
        <v>35</v>
      </c>
      <c r="D27" s="122" t="s">
        <v>36</v>
      </c>
      <c r="E27" s="122" t="s">
        <v>37</v>
      </c>
      <c r="F27" s="122">
        <v>2026</v>
      </c>
      <c r="G27" s="78" t="s">
        <v>16</v>
      </c>
      <c r="H27" s="79">
        <v>3</v>
      </c>
      <c r="I27" s="79">
        <v>3</v>
      </c>
      <c r="J27" s="79">
        <v>3</v>
      </c>
      <c r="K27" s="79">
        <v>3</v>
      </c>
      <c r="L27" s="79">
        <v>3</v>
      </c>
      <c r="M27" s="79">
        <v>3</v>
      </c>
      <c r="N27" s="79">
        <v>0</v>
      </c>
      <c r="O27" s="79">
        <v>3</v>
      </c>
      <c r="P27" s="79">
        <v>0</v>
      </c>
      <c r="Q27" s="79">
        <v>3</v>
      </c>
      <c r="R27" s="79">
        <v>3</v>
      </c>
      <c r="S27" s="79">
        <v>3</v>
      </c>
      <c r="T27" s="133"/>
      <c r="U27" s="133">
        <f>11860*3*12</f>
        <v>426960</v>
      </c>
      <c r="V27" s="133"/>
      <c r="W27" s="133"/>
      <c r="X27" s="133"/>
      <c r="Y27" s="134">
        <f>+U27</f>
        <v>426960</v>
      </c>
      <c r="Z27" s="135">
        <v>2.4</v>
      </c>
      <c r="AA27" s="131"/>
    </row>
    <row r="28" spans="1:93" s="6" customFormat="1" x14ac:dyDescent="0.25">
      <c r="A28" s="46"/>
      <c r="B28" s="87"/>
      <c r="C28" s="122"/>
      <c r="D28" s="122"/>
      <c r="E28" s="122"/>
      <c r="F28" s="122"/>
      <c r="G28" s="78" t="s">
        <v>18</v>
      </c>
      <c r="H28" s="79">
        <v>0</v>
      </c>
      <c r="I28" s="79">
        <v>0</v>
      </c>
      <c r="J28" s="79">
        <v>0</v>
      </c>
      <c r="K28" s="79">
        <v>0</v>
      </c>
      <c r="L28" s="79">
        <v>0</v>
      </c>
      <c r="M28" s="79">
        <v>0</v>
      </c>
      <c r="N28" s="79">
        <v>0</v>
      </c>
      <c r="O28" s="79">
        <v>0</v>
      </c>
      <c r="P28" s="79">
        <v>0</v>
      </c>
      <c r="Q28" s="79">
        <v>0</v>
      </c>
      <c r="R28" s="79">
        <v>0</v>
      </c>
      <c r="S28" s="79">
        <v>0</v>
      </c>
      <c r="T28" s="133"/>
      <c r="U28" s="133"/>
      <c r="V28" s="133"/>
      <c r="W28" s="133"/>
      <c r="X28" s="133"/>
      <c r="Y28" s="134"/>
      <c r="Z28" s="135"/>
      <c r="AA28" s="132"/>
    </row>
    <row r="29" spans="1:93" s="6" customFormat="1" x14ac:dyDescent="0.25">
      <c r="A29" s="46"/>
      <c r="B29" s="87"/>
      <c r="C29" s="122" t="s">
        <v>38</v>
      </c>
      <c r="D29" s="122" t="s">
        <v>39</v>
      </c>
      <c r="E29" s="122" t="s">
        <v>40</v>
      </c>
      <c r="F29" s="122">
        <v>2026</v>
      </c>
      <c r="G29" s="78" t="s">
        <v>16</v>
      </c>
      <c r="H29" s="79">
        <v>1</v>
      </c>
      <c r="I29" s="79">
        <v>1</v>
      </c>
      <c r="J29" s="79">
        <v>1</v>
      </c>
      <c r="K29" s="79">
        <v>1</v>
      </c>
      <c r="L29" s="79">
        <v>1</v>
      </c>
      <c r="M29" s="79">
        <v>1</v>
      </c>
      <c r="N29" s="79">
        <v>1</v>
      </c>
      <c r="O29" s="79">
        <v>1</v>
      </c>
      <c r="P29" s="79">
        <v>1</v>
      </c>
      <c r="Q29" s="79">
        <v>1</v>
      </c>
      <c r="R29" s="79">
        <v>1</v>
      </c>
      <c r="S29" s="79">
        <v>1</v>
      </c>
      <c r="T29" s="133"/>
      <c r="U29" s="133">
        <v>30000</v>
      </c>
      <c r="V29" s="133"/>
      <c r="W29" s="133"/>
      <c r="X29" s="133"/>
      <c r="Y29" s="134">
        <f>+U29</f>
        <v>30000</v>
      </c>
      <c r="Z29" s="135">
        <v>2.4</v>
      </c>
      <c r="AA29" s="131"/>
    </row>
    <row r="30" spans="1:93" s="6" customFormat="1" x14ac:dyDescent="0.25">
      <c r="A30" s="46"/>
      <c r="B30" s="87"/>
      <c r="C30" s="122"/>
      <c r="D30" s="122"/>
      <c r="E30" s="122"/>
      <c r="F30" s="122"/>
      <c r="G30" s="78" t="s">
        <v>18</v>
      </c>
      <c r="H30" s="79">
        <v>0</v>
      </c>
      <c r="I30" s="79">
        <v>0</v>
      </c>
      <c r="J30" s="79">
        <v>0</v>
      </c>
      <c r="K30" s="79">
        <v>0</v>
      </c>
      <c r="L30" s="79">
        <v>0</v>
      </c>
      <c r="M30" s="79">
        <v>0</v>
      </c>
      <c r="N30" s="79">
        <v>0</v>
      </c>
      <c r="O30" s="79">
        <v>0</v>
      </c>
      <c r="P30" s="79">
        <v>0</v>
      </c>
      <c r="Q30" s="79">
        <v>0</v>
      </c>
      <c r="R30" s="79">
        <v>0</v>
      </c>
      <c r="S30" s="79">
        <v>0</v>
      </c>
      <c r="T30" s="133"/>
      <c r="U30" s="133"/>
      <c r="V30" s="133"/>
      <c r="W30" s="133"/>
      <c r="X30" s="133"/>
      <c r="Y30" s="134"/>
      <c r="Z30" s="135"/>
      <c r="AA30" s="132"/>
    </row>
    <row r="31" spans="1:93" s="6" customFormat="1" x14ac:dyDescent="0.25">
      <c r="A31" s="46"/>
      <c r="B31" s="87"/>
      <c r="C31" s="122" t="s">
        <v>41</v>
      </c>
      <c r="D31" s="122" t="s">
        <v>42</v>
      </c>
      <c r="E31" s="122" t="s">
        <v>40</v>
      </c>
      <c r="F31" s="122">
        <v>2026</v>
      </c>
      <c r="G31" s="78" t="s">
        <v>16</v>
      </c>
      <c r="H31" s="79">
        <v>1</v>
      </c>
      <c r="I31" s="79">
        <v>1</v>
      </c>
      <c r="J31" s="79">
        <v>1</v>
      </c>
      <c r="K31" s="79">
        <v>1</v>
      </c>
      <c r="L31" s="79">
        <v>1</v>
      </c>
      <c r="M31" s="79">
        <v>1</v>
      </c>
      <c r="N31" s="79">
        <v>1</v>
      </c>
      <c r="O31" s="79">
        <v>1</v>
      </c>
      <c r="P31" s="79">
        <v>1</v>
      </c>
      <c r="Q31" s="79">
        <v>1</v>
      </c>
      <c r="R31" s="79">
        <v>1</v>
      </c>
      <c r="S31" s="79">
        <v>1</v>
      </c>
      <c r="T31" s="133"/>
      <c r="U31" s="133">
        <v>30000</v>
      </c>
      <c r="V31" s="133"/>
      <c r="W31" s="133"/>
      <c r="X31" s="133"/>
      <c r="Y31" s="134">
        <f>+U31</f>
        <v>30000</v>
      </c>
      <c r="Z31" s="135">
        <v>2.4</v>
      </c>
      <c r="AA31" s="131"/>
    </row>
    <row r="32" spans="1:93" s="6" customFormat="1" x14ac:dyDescent="0.25">
      <c r="A32" s="46"/>
      <c r="B32" s="87"/>
      <c r="C32" s="122"/>
      <c r="D32" s="122"/>
      <c r="E32" s="122"/>
      <c r="F32" s="122"/>
      <c r="G32" s="78" t="s">
        <v>18</v>
      </c>
      <c r="H32" s="79">
        <v>0</v>
      </c>
      <c r="I32" s="79">
        <v>0</v>
      </c>
      <c r="J32" s="79">
        <v>0</v>
      </c>
      <c r="K32" s="79">
        <v>0</v>
      </c>
      <c r="L32" s="79">
        <v>0</v>
      </c>
      <c r="M32" s="79">
        <v>0</v>
      </c>
      <c r="N32" s="79">
        <v>0</v>
      </c>
      <c r="O32" s="79">
        <v>0</v>
      </c>
      <c r="P32" s="79">
        <v>0</v>
      </c>
      <c r="Q32" s="79">
        <v>0</v>
      </c>
      <c r="R32" s="79">
        <v>0</v>
      </c>
      <c r="S32" s="79">
        <v>0</v>
      </c>
      <c r="T32" s="133"/>
      <c r="U32" s="133"/>
      <c r="V32" s="133"/>
      <c r="W32" s="133"/>
      <c r="X32" s="133"/>
      <c r="Y32" s="134"/>
      <c r="Z32" s="135"/>
      <c r="AA32" s="132"/>
    </row>
    <row r="33" spans="1:93" s="10" customFormat="1" ht="15" customHeight="1" x14ac:dyDescent="0.25">
      <c r="A33" s="47">
        <v>5</v>
      </c>
      <c r="B33" s="76">
        <v>102</v>
      </c>
      <c r="C33" s="123" t="s">
        <v>43</v>
      </c>
      <c r="D33" s="124"/>
      <c r="E33" s="63"/>
      <c r="F33" s="63"/>
      <c r="G33" s="63"/>
      <c r="H33" s="63"/>
      <c r="I33" s="63"/>
      <c r="J33" s="63"/>
      <c r="K33" s="63"/>
      <c r="L33" s="63"/>
      <c r="M33" s="63"/>
      <c r="N33" s="63"/>
      <c r="O33" s="63"/>
      <c r="P33" s="63"/>
      <c r="Q33" s="63"/>
      <c r="R33" s="63"/>
      <c r="S33" s="64"/>
      <c r="T33" s="19"/>
      <c r="U33" s="19"/>
      <c r="V33" s="19"/>
      <c r="W33" s="19"/>
      <c r="X33" s="19"/>
      <c r="Y33" s="7"/>
      <c r="Z33" s="8"/>
      <c r="AA33" s="9"/>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row>
    <row r="34" spans="1:93" s="6" customFormat="1" x14ac:dyDescent="0.25">
      <c r="A34" s="46"/>
      <c r="B34" s="87"/>
      <c r="C34" s="90" t="s">
        <v>44</v>
      </c>
      <c r="D34" s="91" t="s">
        <v>45</v>
      </c>
      <c r="E34" s="91" t="s">
        <v>21</v>
      </c>
      <c r="F34" s="91">
        <v>2026</v>
      </c>
      <c r="G34" s="11" t="s">
        <v>16</v>
      </c>
      <c r="H34" s="12">
        <v>40</v>
      </c>
      <c r="I34" s="12">
        <v>40</v>
      </c>
      <c r="J34" s="12">
        <v>40</v>
      </c>
      <c r="K34" s="12">
        <v>40</v>
      </c>
      <c r="L34" s="12">
        <v>40</v>
      </c>
      <c r="M34" s="12">
        <v>40</v>
      </c>
      <c r="N34" s="12">
        <v>40</v>
      </c>
      <c r="O34" s="12">
        <v>40</v>
      </c>
      <c r="P34" s="12">
        <v>40</v>
      </c>
      <c r="Q34" s="12">
        <v>40</v>
      </c>
      <c r="R34" s="12">
        <v>40</v>
      </c>
      <c r="S34" s="12">
        <v>40</v>
      </c>
      <c r="T34" s="88"/>
      <c r="U34" s="88">
        <f>+Y34+Y35</f>
        <v>100000</v>
      </c>
      <c r="V34" s="88"/>
      <c r="W34" s="88"/>
      <c r="X34" s="88"/>
      <c r="Y34" s="14">
        <v>90000</v>
      </c>
      <c r="Z34" s="15">
        <v>2.2999999999999998</v>
      </c>
      <c r="AA34" s="83"/>
    </row>
    <row r="35" spans="1:93" s="6" customFormat="1" x14ac:dyDescent="0.25">
      <c r="A35" s="46"/>
      <c r="B35" s="87"/>
      <c r="C35" s="90"/>
      <c r="D35" s="91"/>
      <c r="E35" s="91"/>
      <c r="F35" s="91"/>
      <c r="G35" s="11" t="s">
        <v>18</v>
      </c>
      <c r="H35" s="12">
        <v>0</v>
      </c>
      <c r="I35" s="12">
        <v>0</v>
      </c>
      <c r="J35" s="12">
        <v>0</v>
      </c>
      <c r="K35" s="12">
        <v>0</v>
      </c>
      <c r="L35" s="12">
        <v>0</v>
      </c>
      <c r="M35" s="12">
        <v>0</v>
      </c>
      <c r="N35" s="12">
        <v>0</v>
      </c>
      <c r="O35" s="12">
        <v>0</v>
      </c>
      <c r="P35" s="12">
        <v>0</v>
      </c>
      <c r="Q35" s="12">
        <v>0</v>
      </c>
      <c r="R35" s="12">
        <v>0</v>
      </c>
      <c r="S35" s="12">
        <v>0</v>
      </c>
      <c r="T35" s="88"/>
      <c r="U35" s="88"/>
      <c r="V35" s="88"/>
      <c r="W35" s="88"/>
      <c r="X35" s="88"/>
      <c r="Y35" s="14">
        <v>10000</v>
      </c>
      <c r="Z35" s="18">
        <v>2.6</v>
      </c>
      <c r="AA35" s="84"/>
    </row>
    <row r="36" spans="1:93" s="6" customFormat="1" x14ac:dyDescent="0.25">
      <c r="A36" s="48"/>
      <c r="B36" s="87"/>
      <c r="C36" s="90" t="s">
        <v>46</v>
      </c>
      <c r="D36" s="91" t="s">
        <v>47</v>
      </c>
      <c r="E36" s="91" t="s">
        <v>21</v>
      </c>
      <c r="F36" s="91">
        <v>2026</v>
      </c>
      <c r="G36" s="11" t="s">
        <v>16</v>
      </c>
      <c r="H36" s="12">
        <v>40</v>
      </c>
      <c r="I36" s="12">
        <v>40</v>
      </c>
      <c r="J36" s="12">
        <v>40</v>
      </c>
      <c r="K36" s="12">
        <v>40</v>
      </c>
      <c r="L36" s="12">
        <v>40</v>
      </c>
      <c r="M36" s="12">
        <v>40</v>
      </c>
      <c r="N36" s="12">
        <v>40</v>
      </c>
      <c r="O36" s="12">
        <v>40</v>
      </c>
      <c r="P36" s="12">
        <v>40</v>
      </c>
      <c r="Q36" s="12">
        <v>40</v>
      </c>
      <c r="R36" s="12">
        <v>40</v>
      </c>
      <c r="S36" s="12">
        <v>40</v>
      </c>
      <c r="T36" s="88"/>
      <c r="U36" s="88">
        <v>120000</v>
      </c>
      <c r="V36" s="88"/>
      <c r="W36" s="88"/>
      <c r="X36" s="88"/>
      <c r="Y36" s="92">
        <f>+U36</f>
        <v>120000</v>
      </c>
      <c r="Z36" s="89">
        <v>2.2999999999999998</v>
      </c>
      <c r="AA36" s="136" t="s">
        <v>48</v>
      </c>
    </row>
    <row r="37" spans="1:93" s="6" customFormat="1" x14ac:dyDescent="0.25">
      <c r="A37" s="48"/>
      <c r="B37" s="87"/>
      <c r="C37" s="90"/>
      <c r="D37" s="91"/>
      <c r="E37" s="91"/>
      <c r="F37" s="91"/>
      <c r="G37" s="11" t="s">
        <v>18</v>
      </c>
      <c r="H37" s="12">
        <v>0</v>
      </c>
      <c r="I37" s="12">
        <v>0</v>
      </c>
      <c r="J37" s="12">
        <v>0</v>
      </c>
      <c r="K37" s="12">
        <v>0</v>
      </c>
      <c r="L37" s="12">
        <v>0</v>
      </c>
      <c r="M37" s="12">
        <v>0</v>
      </c>
      <c r="N37" s="12">
        <v>0</v>
      </c>
      <c r="O37" s="12">
        <v>0</v>
      </c>
      <c r="P37" s="12">
        <v>0</v>
      </c>
      <c r="Q37" s="12">
        <v>0</v>
      </c>
      <c r="R37" s="12">
        <v>0</v>
      </c>
      <c r="S37" s="12">
        <v>0</v>
      </c>
      <c r="T37" s="88"/>
      <c r="U37" s="88"/>
      <c r="V37" s="88"/>
      <c r="W37" s="88"/>
      <c r="X37" s="88"/>
      <c r="Y37" s="92"/>
      <c r="Z37" s="89"/>
      <c r="AA37" s="136"/>
    </row>
    <row r="38" spans="1:93" ht="14.25" customHeight="1" x14ac:dyDescent="0.25">
      <c r="B38" s="76">
        <v>94</v>
      </c>
      <c r="C38" s="96" t="s">
        <v>531</v>
      </c>
      <c r="D38" s="97"/>
      <c r="E38" s="65"/>
      <c r="F38" s="65"/>
      <c r="G38" s="65"/>
      <c r="H38" s="65"/>
      <c r="I38" s="65"/>
      <c r="J38" s="65"/>
      <c r="K38" s="65"/>
      <c r="L38" s="65"/>
      <c r="M38" s="65"/>
      <c r="N38" s="65"/>
      <c r="O38" s="65"/>
      <c r="P38" s="65"/>
      <c r="Q38" s="65"/>
      <c r="R38" s="65"/>
      <c r="S38" s="65"/>
      <c r="T38" s="35"/>
      <c r="U38" s="35"/>
      <c r="V38" s="35"/>
      <c r="W38" s="35"/>
      <c r="X38" s="35"/>
      <c r="Y38" s="35"/>
      <c r="Z38" s="36"/>
      <c r="AA38" s="5"/>
    </row>
    <row r="39" spans="1:93" s="6" customFormat="1" x14ac:dyDescent="0.25">
      <c r="A39" s="46"/>
      <c r="B39" s="87"/>
      <c r="C39" s="90" t="s">
        <v>49</v>
      </c>
      <c r="D39" s="91" t="s">
        <v>50</v>
      </c>
      <c r="E39" s="91" t="s">
        <v>21</v>
      </c>
      <c r="F39" s="91">
        <v>2026</v>
      </c>
      <c r="G39" s="11" t="s">
        <v>16</v>
      </c>
      <c r="H39" s="12">
        <v>3</v>
      </c>
      <c r="I39" s="12">
        <v>3</v>
      </c>
      <c r="J39" s="12">
        <v>3</v>
      </c>
      <c r="K39" s="12">
        <v>3</v>
      </c>
      <c r="L39" s="12">
        <v>3</v>
      </c>
      <c r="M39" s="12">
        <v>3</v>
      </c>
      <c r="N39" s="12">
        <v>3</v>
      </c>
      <c r="O39" s="12">
        <v>3</v>
      </c>
      <c r="P39" s="12">
        <v>3</v>
      </c>
      <c r="Q39" s="12">
        <v>3</v>
      </c>
      <c r="R39" s="12">
        <v>3</v>
      </c>
      <c r="S39" s="12">
        <v>3</v>
      </c>
      <c r="T39" s="88"/>
      <c r="U39" s="88">
        <v>30000</v>
      </c>
      <c r="V39" s="88"/>
      <c r="W39" s="88"/>
      <c r="X39" s="88"/>
      <c r="Y39" s="92">
        <f>+U39</f>
        <v>30000</v>
      </c>
      <c r="Z39" s="89">
        <v>2.2999999999999998</v>
      </c>
      <c r="AA39" s="83"/>
    </row>
    <row r="40" spans="1:93" s="6" customFormat="1" x14ac:dyDescent="0.25">
      <c r="A40" s="46"/>
      <c r="B40" s="87"/>
      <c r="C40" s="90"/>
      <c r="D40" s="91"/>
      <c r="E40" s="91"/>
      <c r="F40" s="91"/>
      <c r="G40" s="11" t="s">
        <v>18</v>
      </c>
      <c r="H40" s="12">
        <v>0</v>
      </c>
      <c r="I40" s="12">
        <v>0</v>
      </c>
      <c r="J40" s="12">
        <v>0</v>
      </c>
      <c r="K40" s="12">
        <v>0</v>
      </c>
      <c r="L40" s="12">
        <v>0</v>
      </c>
      <c r="M40" s="12">
        <v>0</v>
      </c>
      <c r="N40" s="12">
        <v>0</v>
      </c>
      <c r="O40" s="12">
        <v>0</v>
      </c>
      <c r="P40" s="12">
        <v>0</v>
      </c>
      <c r="Q40" s="12">
        <v>0</v>
      </c>
      <c r="R40" s="12">
        <v>0</v>
      </c>
      <c r="S40" s="12">
        <v>0</v>
      </c>
      <c r="T40" s="88"/>
      <c r="U40" s="88"/>
      <c r="V40" s="88"/>
      <c r="W40" s="88"/>
      <c r="X40" s="88"/>
      <c r="Y40" s="92"/>
      <c r="Z40" s="89"/>
      <c r="AA40" s="84"/>
    </row>
    <row r="41" spans="1:93" ht="14.25" customHeight="1" x14ac:dyDescent="0.25">
      <c r="B41" s="76">
        <v>94</v>
      </c>
      <c r="C41" s="96" t="s">
        <v>51</v>
      </c>
      <c r="D41" s="97"/>
      <c r="E41" s="65"/>
      <c r="F41" s="65"/>
      <c r="G41" s="65"/>
      <c r="H41" s="65"/>
      <c r="I41" s="65"/>
      <c r="J41" s="65"/>
      <c r="K41" s="65"/>
      <c r="L41" s="65"/>
      <c r="M41" s="65"/>
      <c r="N41" s="65"/>
      <c r="O41" s="65"/>
      <c r="P41" s="65"/>
      <c r="Q41" s="65"/>
      <c r="R41" s="65"/>
      <c r="S41" s="65"/>
      <c r="T41" s="35"/>
      <c r="U41" s="35"/>
      <c r="V41" s="35"/>
      <c r="W41" s="35"/>
      <c r="X41" s="35"/>
      <c r="Y41" s="35"/>
      <c r="Z41" s="36"/>
      <c r="AA41" s="5"/>
    </row>
    <row r="42" spans="1:93" s="6" customFormat="1" x14ac:dyDescent="0.25">
      <c r="A42" s="46"/>
      <c r="B42" s="83"/>
      <c r="C42" s="90" t="s">
        <v>52</v>
      </c>
      <c r="D42" s="91" t="s">
        <v>53</v>
      </c>
      <c r="E42" s="91" t="s">
        <v>21</v>
      </c>
      <c r="F42" s="91">
        <v>2026</v>
      </c>
      <c r="G42" s="11" t="s">
        <v>16</v>
      </c>
      <c r="H42" s="12">
        <v>5</v>
      </c>
      <c r="I42" s="12">
        <v>5</v>
      </c>
      <c r="J42" s="12">
        <v>5</v>
      </c>
      <c r="K42" s="12">
        <v>5</v>
      </c>
      <c r="L42" s="12">
        <v>5</v>
      </c>
      <c r="M42" s="12">
        <v>5</v>
      </c>
      <c r="N42" s="12">
        <v>5</v>
      </c>
      <c r="O42" s="12">
        <v>5</v>
      </c>
      <c r="P42" s="12">
        <v>5</v>
      </c>
      <c r="Q42" s="12">
        <v>5</v>
      </c>
      <c r="R42" s="12">
        <v>5</v>
      </c>
      <c r="S42" s="12">
        <v>5</v>
      </c>
      <c r="T42" s="88"/>
      <c r="U42" s="88">
        <f>+Y42+Y43</f>
        <v>35000</v>
      </c>
      <c r="V42" s="88"/>
      <c r="W42" s="88"/>
      <c r="X42" s="88"/>
      <c r="Y42" s="14">
        <v>30000</v>
      </c>
      <c r="Z42" s="15">
        <v>2.2999999999999998</v>
      </c>
      <c r="AA42" s="83"/>
    </row>
    <row r="43" spans="1:93" s="6" customFormat="1" x14ac:dyDescent="0.25">
      <c r="A43" s="46"/>
      <c r="B43" s="84"/>
      <c r="C43" s="90"/>
      <c r="D43" s="91"/>
      <c r="E43" s="91"/>
      <c r="F43" s="91"/>
      <c r="G43" s="11" t="s">
        <v>18</v>
      </c>
      <c r="H43" s="12">
        <v>0</v>
      </c>
      <c r="I43" s="17">
        <v>50000</v>
      </c>
      <c r="J43" s="12">
        <v>0</v>
      </c>
      <c r="K43" s="12">
        <v>0</v>
      </c>
      <c r="L43" s="12">
        <v>0</v>
      </c>
      <c r="M43" s="12">
        <v>0</v>
      </c>
      <c r="N43" s="12">
        <v>0</v>
      </c>
      <c r="O43" s="12">
        <v>0</v>
      </c>
      <c r="P43" s="12">
        <v>0</v>
      </c>
      <c r="Q43" s="12">
        <v>0</v>
      </c>
      <c r="R43" s="12">
        <v>0</v>
      </c>
      <c r="S43" s="12">
        <v>0</v>
      </c>
      <c r="T43" s="88"/>
      <c r="U43" s="88"/>
      <c r="V43" s="88"/>
      <c r="W43" s="88"/>
      <c r="X43" s="88"/>
      <c r="Y43" s="14">
        <v>5000</v>
      </c>
      <c r="Z43" s="18">
        <v>2.6</v>
      </c>
      <c r="AA43" s="84"/>
    </row>
    <row r="44" spans="1:93" ht="14.25" customHeight="1" x14ac:dyDescent="0.25">
      <c r="B44" s="76">
        <v>93</v>
      </c>
      <c r="C44" s="96" t="s">
        <v>54</v>
      </c>
      <c r="D44" s="97"/>
      <c r="E44" s="65"/>
      <c r="F44" s="65"/>
      <c r="G44" s="65"/>
      <c r="H44" s="65"/>
      <c r="I44" s="65"/>
      <c r="J44" s="65"/>
      <c r="K44" s="65"/>
      <c r="L44" s="65"/>
      <c r="M44" s="65"/>
      <c r="N44" s="65"/>
      <c r="O44" s="65"/>
      <c r="P44" s="65"/>
      <c r="Q44" s="65"/>
      <c r="R44" s="65"/>
      <c r="S44" s="65"/>
      <c r="T44" s="35"/>
      <c r="U44" s="35"/>
      <c r="V44" s="35"/>
      <c r="W44" s="35"/>
      <c r="X44" s="35"/>
      <c r="Y44" s="35"/>
      <c r="Z44" s="36"/>
      <c r="AA44" s="5"/>
    </row>
    <row r="45" spans="1:93" s="6" customFormat="1" x14ac:dyDescent="0.25">
      <c r="A45" s="46"/>
      <c r="B45" s="83"/>
      <c r="C45" s="90" t="s">
        <v>55</v>
      </c>
      <c r="D45" s="91" t="s">
        <v>56</v>
      </c>
      <c r="E45" s="91" t="s">
        <v>21</v>
      </c>
      <c r="F45" s="91">
        <v>2026</v>
      </c>
      <c r="G45" s="11" t="s">
        <v>16</v>
      </c>
      <c r="H45" s="12">
        <v>10</v>
      </c>
      <c r="I45" s="12">
        <v>10</v>
      </c>
      <c r="J45" s="12">
        <v>10</v>
      </c>
      <c r="K45" s="12">
        <v>10</v>
      </c>
      <c r="L45" s="12">
        <v>10</v>
      </c>
      <c r="M45" s="12">
        <v>10</v>
      </c>
      <c r="N45" s="12">
        <v>10</v>
      </c>
      <c r="O45" s="12">
        <v>10</v>
      </c>
      <c r="P45" s="12">
        <v>10</v>
      </c>
      <c r="Q45" s="12">
        <v>10</v>
      </c>
      <c r="R45" s="12">
        <v>10</v>
      </c>
      <c r="S45" s="12">
        <v>10</v>
      </c>
      <c r="T45" s="88"/>
      <c r="U45" s="88">
        <f>+Y45+Y46</f>
        <v>80000</v>
      </c>
      <c r="V45" s="88"/>
      <c r="W45" s="88"/>
      <c r="X45" s="88"/>
      <c r="Y45" s="14">
        <v>60000</v>
      </c>
      <c r="Z45" s="15">
        <v>2.2999999999999998</v>
      </c>
      <c r="AA45" s="83"/>
    </row>
    <row r="46" spans="1:93" s="6" customFormat="1" x14ac:dyDescent="0.25">
      <c r="A46" s="46"/>
      <c r="B46" s="84"/>
      <c r="C46" s="90"/>
      <c r="D46" s="91"/>
      <c r="E46" s="91"/>
      <c r="F46" s="91"/>
      <c r="G46" s="11" t="s">
        <v>18</v>
      </c>
      <c r="H46" s="12">
        <v>0</v>
      </c>
      <c r="I46" s="17">
        <v>19009</v>
      </c>
      <c r="J46" s="17">
        <v>1500</v>
      </c>
      <c r="K46" s="12">
        <v>0</v>
      </c>
      <c r="L46" s="12">
        <v>0</v>
      </c>
      <c r="M46" s="17">
        <v>1500</v>
      </c>
      <c r="N46" s="12">
        <v>0</v>
      </c>
      <c r="O46" s="12">
        <v>0</v>
      </c>
      <c r="P46" s="17">
        <v>2000</v>
      </c>
      <c r="Q46" s="12">
        <v>0</v>
      </c>
      <c r="R46" s="12">
        <v>0</v>
      </c>
      <c r="S46" s="12">
        <v>0</v>
      </c>
      <c r="T46" s="88"/>
      <c r="U46" s="88"/>
      <c r="V46" s="88"/>
      <c r="W46" s="88"/>
      <c r="X46" s="88"/>
      <c r="Y46" s="14">
        <v>20000</v>
      </c>
      <c r="Z46" s="18">
        <v>2.6</v>
      </c>
      <c r="AA46" s="84"/>
    </row>
    <row r="47" spans="1:93" s="10" customFormat="1" ht="15" customHeight="1" x14ac:dyDescent="0.25">
      <c r="A47" s="47">
        <v>6</v>
      </c>
      <c r="B47" s="76">
        <v>108</v>
      </c>
      <c r="C47" s="123" t="s">
        <v>57</v>
      </c>
      <c r="D47" s="124"/>
      <c r="E47" s="63"/>
      <c r="F47" s="63"/>
      <c r="G47" s="63"/>
      <c r="H47" s="63"/>
      <c r="I47" s="63"/>
      <c r="J47" s="63"/>
      <c r="K47" s="63"/>
      <c r="L47" s="63"/>
      <c r="M47" s="63"/>
      <c r="N47" s="63"/>
      <c r="O47" s="63"/>
      <c r="P47" s="63"/>
      <c r="Q47" s="63"/>
      <c r="R47" s="63"/>
      <c r="S47" s="64"/>
      <c r="T47" s="19"/>
      <c r="U47" s="19"/>
      <c r="V47" s="19"/>
      <c r="W47" s="19"/>
      <c r="X47" s="19"/>
      <c r="Y47" s="7"/>
      <c r="Z47" s="8"/>
      <c r="AA47" s="9"/>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row>
    <row r="48" spans="1:93" s="6" customFormat="1" x14ac:dyDescent="0.25">
      <c r="A48" s="46"/>
      <c r="B48" s="83"/>
      <c r="C48" s="90" t="s">
        <v>58</v>
      </c>
      <c r="D48" s="91" t="s">
        <v>59</v>
      </c>
      <c r="E48" s="91" t="s">
        <v>21</v>
      </c>
      <c r="F48" s="91">
        <v>2026</v>
      </c>
      <c r="G48" s="11" t="s">
        <v>16</v>
      </c>
      <c r="H48" s="12">
        <v>5</v>
      </c>
      <c r="I48" s="12">
        <v>10</v>
      </c>
      <c r="J48" s="12">
        <v>10</v>
      </c>
      <c r="K48" s="12">
        <v>10</v>
      </c>
      <c r="L48" s="12">
        <v>10</v>
      </c>
      <c r="M48" s="12">
        <v>10</v>
      </c>
      <c r="N48" s="12">
        <v>10</v>
      </c>
      <c r="O48" s="12">
        <v>10</v>
      </c>
      <c r="P48" s="12">
        <v>10</v>
      </c>
      <c r="Q48" s="12">
        <v>10</v>
      </c>
      <c r="R48" s="12">
        <v>10</v>
      </c>
      <c r="S48" s="12">
        <v>5</v>
      </c>
      <c r="T48" s="88"/>
      <c r="U48" s="88">
        <f>+Y48+Y49</f>
        <v>100000</v>
      </c>
      <c r="V48" s="88"/>
      <c r="W48" s="88"/>
      <c r="X48" s="88"/>
      <c r="Y48" s="14">
        <v>90000</v>
      </c>
      <c r="Z48" s="15">
        <v>2.2999999999999998</v>
      </c>
      <c r="AA48" s="83"/>
    </row>
    <row r="49" spans="1:93" s="6" customFormat="1" x14ac:dyDescent="0.25">
      <c r="A49" s="46"/>
      <c r="B49" s="84"/>
      <c r="C49" s="90"/>
      <c r="D49" s="91"/>
      <c r="E49" s="91"/>
      <c r="F49" s="91"/>
      <c r="G49" s="11" t="s">
        <v>18</v>
      </c>
      <c r="H49" s="12">
        <v>962.7</v>
      </c>
      <c r="I49" s="17">
        <v>9028.5</v>
      </c>
      <c r="J49" s="12">
        <v>0</v>
      </c>
      <c r="K49" s="12">
        <v>0</v>
      </c>
      <c r="L49" s="12">
        <v>0</v>
      </c>
      <c r="M49" s="12">
        <v>0</v>
      </c>
      <c r="N49" s="12">
        <v>0</v>
      </c>
      <c r="O49" s="12">
        <v>0</v>
      </c>
      <c r="P49" s="12">
        <v>0</v>
      </c>
      <c r="Q49" s="12">
        <v>0</v>
      </c>
      <c r="R49" s="12">
        <v>0</v>
      </c>
      <c r="S49" s="12">
        <v>0</v>
      </c>
      <c r="T49" s="88"/>
      <c r="U49" s="88"/>
      <c r="V49" s="88"/>
      <c r="W49" s="88"/>
      <c r="X49" s="88"/>
      <c r="Y49" s="14">
        <v>10000</v>
      </c>
      <c r="Z49" s="18">
        <v>2.6</v>
      </c>
      <c r="AA49" s="84"/>
    </row>
    <row r="50" spans="1:93" s="10" customFormat="1" ht="15" customHeight="1" x14ac:dyDescent="0.25">
      <c r="A50" s="47">
        <v>7</v>
      </c>
      <c r="B50" s="76">
        <v>51</v>
      </c>
      <c r="C50" s="123" t="s">
        <v>60</v>
      </c>
      <c r="D50" s="124"/>
      <c r="E50" s="63"/>
      <c r="F50" s="63"/>
      <c r="G50" s="63"/>
      <c r="H50" s="63"/>
      <c r="I50" s="63"/>
      <c r="J50" s="63"/>
      <c r="K50" s="63"/>
      <c r="L50" s="63"/>
      <c r="M50" s="63"/>
      <c r="N50" s="63"/>
      <c r="O50" s="63"/>
      <c r="P50" s="63"/>
      <c r="Q50" s="63"/>
      <c r="R50" s="63"/>
      <c r="S50" s="64"/>
      <c r="T50" s="19"/>
      <c r="U50" s="19"/>
      <c r="V50" s="19"/>
      <c r="W50" s="19"/>
      <c r="X50" s="19"/>
      <c r="Y50" s="7"/>
      <c r="Z50" s="8"/>
      <c r="AA50" s="9"/>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row>
    <row r="51" spans="1:93" s="6" customFormat="1" x14ac:dyDescent="0.25">
      <c r="A51" s="46"/>
      <c r="B51" s="83"/>
      <c r="C51" s="90" t="s">
        <v>61</v>
      </c>
      <c r="D51" s="91" t="s">
        <v>62</v>
      </c>
      <c r="E51" s="91" t="s">
        <v>21</v>
      </c>
      <c r="F51" s="91">
        <v>2026</v>
      </c>
      <c r="G51" s="11" t="s">
        <v>16</v>
      </c>
      <c r="H51" s="12">
        <v>25</v>
      </c>
      <c r="I51" s="12">
        <v>25</v>
      </c>
      <c r="J51" s="12">
        <v>25</v>
      </c>
      <c r="K51" s="12">
        <v>25</v>
      </c>
      <c r="L51" s="12">
        <v>25</v>
      </c>
      <c r="M51" s="12">
        <v>25</v>
      </c>
      <c r="N51" s="12">
        <v>25</v>
      </c>
      <c r="O51" s="12">
        <v>25</v>
      </c>
      <c r="P51" s="12">
        <v>25</v>
      </c>
      <c r="Q51" s="12">
        <v>25</v>
      </c>
      <c r="R51" s="12">
        <v>25</v>
      </c>
      <c r="S51" s="12">
        <v>25</v>
      </c>
      <c r="T51" s="88"/>
      <c r="U51" s="88">
        <f>+Y51+Y52</f>
        <v>100000</v>
      </c>
      <c r="V51" s="88"/>
      <c r="W51" s="88"/>
      <c r="X51" s="88"/>
      <c r="Y51" s="14">
        <v>90000</v>
      </c>
      <c r="Z51" s="15">
        <v>2.2999999999999998</v>
      </c>
      <c r="AA51" s="83"/>
    </row>
    <row r="52" spans="1:93" s="6" customFormat="1" x14ac:dyDescent="0.25">
      <c r="A52" s="46"/>
      <c r="B52" s="84"/>
      <c r="C52" s="90"/>
      <c r="D52" s="91"/>
      <c r="E52" s="91"/>
      <c r="F52" s="91"/>
      <c r="G52" s="11" t="s">
        <v>18</v>
      </c>
      <c r="H52" s="17">
        <v>8130.1</v>
      </c>
      <c r="I52" s="12">
        <v>0</v>
      </c>
      <c r="J52" s="17">
        <v>22798.799999999999</v>
      </c>
      <c r="K52" s="12">
        <v>0</v>
      </c>
      <c r="L52" s="12">
        <v>0</v>
      </c>
      <c r="M52" s="12">
        <v>0</v>
      </c>
      <c r="N52" s="12">
        <v>0</v>
      </c>
      <c r="O52" s="12">
        <v>0</v>
      </c>
      <c r="P52" s="12">
        <v>0</v>
      </c>
      <c r="Q52" s="12">
        <v>0</v>
      </c>
      <c r="R52" s="12">
        <v>0</v>
      </c>
      <c r="S52" s="12">
        <v>0</v>
      </c>
      <c r="T52" s="88"/>
      <c r="U52" s="88"/>
      <c r="V52" s="88"/>
      <c r="W52" s="88"/>
      <c r="X52" s="88"/>
      <c r="Y52" s="14">
        <v>10000</v>
      </c>
      <c r="Z52" s="18">
        <v>2.6</v>
      </c>
      <c r="AA52" s="84"/>
    </row>
    <row r="53" spans="1:93" ht="14.25" customHeight="1" x14ac:dyDescent="0.25">
      <c r="B53" s="76">
        <v>52</v>
      </c>
      <c r="C53" s="96" t="s">
        <v>63</v>
      </c>
      <c r="D53" s="97"/>
      <c r="E53" s="65"/>
      <c r="F53" s="65"/>
      <c r="G53" s="65"/>
      <c r="H53" s="65"/>
      <c r="I53" s="65"/>
      <c r="J53" s="65"/>
      <c r="K53" s="65"/>
      <c r="L53" s="65"/>
      <c r="M53" s="65"/>
      <c r="N53" s="65"/>
      <c r="O53" s="65"/>
      <c r="P53" s="65"/>
      <c r="Q53" s="65"/>
      <c r="R53" s="65"/>
      <c r="S53" s="65"/>
      <c r="T53" s="35"/>
      <c r="U53" s="35"/>
      <c r="V53" s="35"/>
      <c r="W53" s="35"/>
      <c r="X53" s="35"/>
      <c r="Y53" s="35"/>
      <c r="Z53" s="36"/>
      <c r="AA53" s="5"/>
    </row>
    <row r="54" spans="1:93" s="6" customFormat="1" x14ac:dyDescent="0.25">
      <c r="A54" s="46"/>
      <c r="B54" s="83"/>
      <c r="C54" s="90" t="s">
        <v>64</v>
      </c>
      <c r="D54" s="91" t="s">
        <v>65</v>
      </c>
      <c r="E54" s="91" t="s">
        <v>21</v>
      </c>
      <c r="F54" s="91">
        <v>2026</v>
      </c>
      <c r="G54" s="11" t="s">
        <v>16</v>
      </c>
      <c r="H54" s="12">
        <v>10</v>
      </c>
      <c r="I54" s="12">
        <v>10</v>
      </c>
      <c r="J54" s="12">
        <v>10</v>
      </c>
      <c r="K54" s="12">
        <v>10</v>
      </c>
      <c r="L54" s="12">
        <v>10</v>
      </c>
      <c r="M54" s="12">
        <v>10</v>
      </c>
      <c r="N54" s="12">
        <v>10</v>
      </c>
      <c r="O54" s="12">
        <v>10</v>
      </c>
      <c r="P54" s="12">
        <v>10</v>
      </c>
      <c r="Q54" s="12">
        <v>10</v>
      </c>
      <c r="R54" s="12">
        <v>10</v>
      </c>
      <c r="S54" s="12">
        <v>10</v>
      </c>
      <c r="T54" s="88"/>
      <c r="U54" s="88">
        <f>+Y54+Y55</f>
        <v>55000</v>
      </c>
      <c r="V54" s="88"/>
      <c r="W54" s="88"/>
      <c r="X54" s="88"/>
      <c r="Y54" s="14">
        <v>50000</v>
      </c>
      <c r="Z54" s="15">
        <v>2.2999999999999998</v>
      </c>
      <c r="AA54" s="83"/>
    </row>
    <row r="55" spans="1:93" s="6" customFormat="1" x14ac:dyDescent="0.25">
      <c r="A55" s="46"/>
      <c r="B55" s="84"/>
      <c r="C55" s="90"/>
      <c r="D55" s="91"/>
      <c r="E55" s="91"/>
      <c r="F55" s="91"/>
      <c r="G55" s="11" t="s">
        <v>18</v>
      </c>
      <c r="H55" s="17">
        <v>10140</v>
      </c>
      <c r="I55" s="12">
        <v>0</v>
      </c>
      <c r="J55" s="12">
        <v>0</v>
      </c>
      <c r="K55" s="12">
        <v>0</v>
      </c>
      <c r="L55" s="12">
        <v>0</v>
      </c>
      <c r="M55" s="12">
        <v>0</v>
      </c>
      <c r="N55" s="12">
        <v>0</v>
      </c>
      <c r="O55" s="12">
        <v>0</v>
      </c>
      <c r="P55" s="12">
        <v>0</v>
      </c>
      <c r="Q55" s="12">
        <v>0</v>
      </c>
      <c r="R55" s="12">
        <v>0</v>
      </c>
      <c r="S55" s="12">
        <v>0</v>
      </c>
      <c r="T55" s="88"/>
      <c r="U55" s="88"/>
      <c r="V55" s="88"/>
      <c r="W55" s="88"/>
      <c r="X55" s="88"/>
      <c r="Y55" s="14">
        <v>5000</v>
      </c>
      <c r="Z55" s="18">
        <v>2.6</v>
      </c>
      <c r="AA55" s="84"/>
    </row>
    <row r="56" spans="1:93" s="6" customFormat="1" x14ac:dyDescent="0.25">
      <c r="A56" s="46"/>
      <c r="B56" s="87"/>
      <c r="C56" s="90" t="s">
        <v>66</v>
      </c>
      <c r="D56" s="91" t="s">
        <v>67</v>
      </c>
      <c r="E56" s="91" t="s">
        <v>68</v>
      </c>
      <c r="F56" s="91">
        <v>2026</v>
      </c>
      <c r="G56" s="11" t="s">
        <v>16</v>
      </c>
      <c r="H56" s="12">
        <v>6</v>
      </c>
      <c r="I56" s="12">
        <v>5</v>
      </c>
      <c r="J56" s="12">
        <v>0</v>
      </c>
      <c r="K56" s="12">
        <v>0</v>
      </c>
      <c r="L56" s="12">
        <v>0</v>
      </c>
      <c r="M56" s="12">
        <v>0</v>
      </c>
      <c r="N56" s="12">
        <v>0</v>
      </c>
      <c r="O56" s="12">
        <v>0</v>
      </c>
      <c r="P56" s="12">
        <v>0</v>
      </c>
      <c r="Q56" s="12">
        <v>0</v>
      </c>
      <c r="R56" s="12">
        <v>0</v>
      </c>
      <c r="S56" s="12">
        <v>0</v>
      </c>
      <c r="T56" s="88"/>
      <c r="U56" s="88">
        <v>60000</v>
      </c>
      <c r="V56" s="88"/>
      <c r="W56" s="88"/>
      <c r="X56" s="88"/>
      <c r="Y56" s="92">
        <f>+U56</f>
        <v>60000</v>
      </c>
      <c r="Z56" s="89">
        <v>2.2999999999999998</v>
      </c>
      <c r="AA56" s="83"/>
    </row>
    <row r="57" spans="1:93" s="6" customFormat="1" x14ac:dyDescent="0.25">
      <c r="A57" s="46"/>
      <c r="B57" s="87"/>
      <c r="C57" s="90"/>
      <c r="D57" s="91"/>
      <c r="E57" s="91"/>
      <c r="F57" s="91"/>
      <c r="G57" s="11" t="s">
        <v>18</v>
      </c>
      <c r="H57" s="17">
        <v>51380</v>
      </c>
      <c r="I57" s="17">
        <v>4500</v>
      </c>
      <c r="J57" s="12">
        <v>0</v>
      </c>
      <c r="K57" s="12">
        <v>0</v>
      </c>
      <c r="L57" s="12">
        <v>0</v>
      </c>
      <c r="M57" s="12">
        <v>0</v>
      </c>
      <c r="N57" s="12">
        <v>0</v>
      </c>
      <c r="O57" s="12">
        <v>0</v>
      </c>
      <c r="P57" s="12">
        <v>0</v>
      </c>
      <c r="Q57" s="12">
        <v>0</v>
      </c>
      <c r="R57" s="12">
        <v>0</v>
      </c>
      <c r="S57" s="12">
        <v>0</v>
      </c>
      <c r="T57" s="88"/>
      <c r="U57" s="88"/>
      <c r="V57" s="88"/>
      <c r="W57" s="88"/>
      <c r="X57" s="88"/>
      <c r="Y57" s="92"/>
      <c r="Z57" s="89"/>
      <c r="AA57" s="84"/>
    </row>
    <row r="58" spans="1:93" s="6" customFormat="1" x14ac:dyDescent="0.25">
      <c r="A58" s="46"/>
      <c r="B58" s="87"/>
      <c r="C58" s="90" t="s">
        <v>69</v>
      </c>
      <c r="D58" s="91" t="s">
        <v>70</v>
      </c>
      <c r="E58" s="91" t="s">
        <v>71</v>
      </c>
      <c r="F58" s="91">
        <v>2026</v>
      </c>
      <c r="G58" s="11" t="s">
        <v>16</v>
      </c>
      <c r="H58" s="12">
        <v>0</v>
      </c>
      <c r="I58" s="12">
        <v>0</v>
      </c>
      <c r="J58" s="12">
        <v>0</v>
      </c>
      <c r="K58" s="12">
        <v>0</v>
      </c>
      <c r="L58" s="12">
        <v>1</v>
      </c>
      <c r="M58" s="12">
        <v>0</v>
      </c>
      <c r="N58" s="12">
        <v>0</v>
      </c>
      <c r="O58" s="12">
        <v>0</v>
      </c>
      <c r="P58" s="12">
        <v>1</v>
      </c>
      <c r="Q58" s="12">
        <v>0</v>
      </c>
      <c r="R58" s="12">
        <v>0</v>
      </c>
      <c r="S58" s="12">
        <v>0</v>
      </c>
      <c r="T58" s="88"/>
      <c r="U58" s="88">
        <v>80000</v>
      </c>
      <c r="V58" s="88"/>
      <c r="W58" s="88"/>
      <c r="X58" s="88"/>
      <c r="Y58" s="92">
        <f>+U58</f>
        <v>80000</v>
      </c>
      <c r="Z58" s="89">
        <v>2.2999999999999998</v>
      </c>
      <c r="AA58" s="83"/>
    </row>
    <row r="59" spans="1:93" s="6" customFormat="1" x14ac:dyDescent="0.25">
      <c r="A59" s="46"/>
      <c r="B59" s="87"/>
      <c r="C59" s="90"/>
      <c r="D59" s="91"/>
      <c r="E59" s="91"/>
      <c r="F59" s="91"/>
      <c r="G59" s="11" t="s">
        <v>18</v>
      </c>
      <c r="H59" s="17">
        <v>45980</v>
      </c>
      <c r="I59" s="17">
        <v>3000</v>
      </c>
      <c r="J59" s="12">
        <v>0</v>
      </c>
      <c r="K59" s="12">
        <v>0</v>
      </c>
      <c r="L59" s="12">
        <v>0</v>
      </c>
      <c r="M59" s="12">
        <v>0</v>
      </c>
      <c r="N59" s="12">
        <v>0</v>
      </c>
      <c r="O59" s="12">
        <v>0</v>
      </c>
      <c r="P59" s="12">
        <v>0</v>
      </c>
      <c r="Q59" s="12">
        <v>0</v>
      </c>
      <c r="R59" s="12">
        <v>0</v>
      </c>
      <c r="S59" s="12">
        <v>0</v>
      </c>
      <c r="T59" s="88"/>
      <c r="U59" s="88"/>
      <c r="V59" s="88"/>
      <c r="W59" s="88"/>
      <c r="X59" s="88"/>
      <c r="Y59" s="92"/>
      <c r="Z59" s="89"/>
      <c r="AA59" s="84"/>
    </row>
    <row r="60" spans="1:93" ht="14.25" customHeight="1" x14ac:dyDescent="0.25">
      <c r="B60" s="76">
        <v>50</v>
      </c>
      <c r="C60" s="96" t="s">
        <v>72</v>
      </c>
      <c r="D60" s="97"/>
      <c r="E60" s="65"/>
      <c r="F60" s="65"/>
      <c r="G60" s="65"/>
      <c r="H60" s="65"/>
      <c r="I60" s="65"/>
      <c r="J60" s="65"/>
      <c r="K60" s="65"/>
      <c r="L60" s="65"/>
      <c r="M60" s="65"/>
      <c r="N60" s="65"/>
      <c r="O60" s="65"/>
      <c r="P60" s="65"/>
      <c r="Q60" s="65"/>
      <c r="R60" s="65"/>
      <c r="S60" s="65"/>
      <c r="T60" s="35"/>
      <c r="U60" s="35"/>
      <c r="V60" s="35"/>
      <c r="W60" s="35"/>
      <c r="X60" s="35"/>
      <c r="Y60" s="35"/>
      <c r="Z60" s="36"/>
      <c r="AA60" s="5"/>
    </row>
    <row r="61" spans="1:93" s="6" customFormat="1" x14ac:dyDescent="0.25">
      <c r="A61" s="46"/>
      <c r="B61" s="87"/>
      <c r="C61" s="90" t="s">
        <v>73</v>
      </c>
      <c r="D61" s="91" t="s">
        <v>74</v>
      </c>
      <c r="E61" s="91" t="s">
        <v>21</v>
      </c>
      <c r="F61" s="91">
        <v>2026</v>
      </c>
      <c r="G61" s="11" t="s">
        <v>16</v>
      </c>
      <c r="H61" s="12">
        <v>1</v>
      </c>
      <c r="I61" s="12">
        <v>2</v>
      </c>
      <c r="J61" s="12">
        <v>2</v>
      </c>
      <c r="K61" s="12">
        <v>2</v>
      </c>
      <c r="L61" s="12">
        <v>2</v>
      </c>
      <c r="M61" s="12">
        <v>2</v>
      </c>
      <c r="N61" s="12">
        <v>2</v>
      </c>
      <c r="O61" s="12">
        <v>2</v>
      </c>
      <c r="P61" s="12">
        <v>2</v>
      </c>
      <c r="Q61" s="12">
        <v>2</v>
      </c>
      <c r="R61" s="12">
        <v>1</v>
      </c>
      <c r="S61" s="12">
        <v>1</v>
      </c>
      <c r="T61" s="88"/>
      <c r="U61" s="88">
        <v>40000</v>
      </c>
      <c r="V61" s="88"/>
      <c r="W61" s="88"/>
      <c r="X61" s="88"/>
      <c r="Y61" s="92">
        <f>+U61</f>
        <v>40000</v>
      </c>
      <c r="Z61" s="89">
        <v>2.2999999999999998</v>
      </c>
      <c r="AA61" s="83"/>
    </row>
    <row r="62" spans="1:93" s="6" customFormat="1" x14ac:dyDescent="0.25">
      <c r="A62" s="46"/>
      <c r="B62" s="87"/>
      <c r="C62" s="90"/>
      <c r="D62" s="91"/>
      <c r="E62" s="91"/>
      <c r="F62" s="91"/>
      <c r="G62" s="11" t="s">
        <v>18</v>
      </c>
      <c r="H62" s="17">
        <v>12650</v>
      </c>
      <c r="I62" s="12">
        <v>0</v>
      </c>
      <c r="J62" s="12">
        <v>0</v>
      </c>
      <c r="K62" s="12">
        <v>0</v>
      </c>
      <c r="L62" s="12">
        <v>0</v>
      </c>
      <c r="M62" s="12">
        <v>0</v>
      </c>
      <c r="N62" s="12">
        <v>0</v>
      </c>
      <c r="O62" s="12">
        <v>0</v>
      </c>
      <c r="P62" s="12">
        <v>0</v>
      </c>
      <c r="Q62" s="12">
        <v>0</v>
      </c>
      <c r="R62" s="12">
        <v>0</v>
      </c>
      <c r="S62" s="12">
        <v>0</v>
      </c>
      <c r="T62" s="88"/>
      <c r="U62" s="88"/>
      <c r="V62" s="88"/>
      <c r="W62" s="88"/>
      <c r="X62" s="88"/>
      <c r="Y62" s="92"/>
      <c r="Z62" s="89"/>
      <c r="AA62" s="84"/>
    </row>
    <row r="63" spans="1:93" s="6" customFormat="1" x14ac:dyDescent="0.25">
      <c r="A63" s="46"/>
      <c r="B63" s="87"/>
      <c r="C63" s="90" t="s">
        <v>75</v>
      </c>
      <c r="D63" s="91" t="s">
        <v>76</v>
      </c>
      <c r="E63" s="91" t="s">
        <v>31</v>
      </c>
      <c r="F63" s="91">
        <v>2026</v>
      </c>
      <c r="G63" s="11" t="s">
        <v>16</v>
      </c>
      <c r="H63" s="12">
        <v>1</v>
      </c>
      <c r="I63" s="12">
        <v>1</v>
      </c>
      <c r="J63" s="12">
        <v>1</v>
      </c>
      <c r="K63" s="12">
        <v>1</v>
      </c>
      <c r="L63" s="12">
        <v>1</v>
      </c>
      <c r="M63" s="12">
        <v>1</v>
      </c>
      <c r="N63" s="12">
        <v>1</v>
      </c>
      <c r="O63" s="12">
        <v>1</v>
      </c>
      <c r="P63" s="12">
        <v>1</v>
      </c>
      <c r="Q63" s="12">
        <v>1</v>
      </c>
      <c r="R63" s="12">
        <v>1</v>
      </c>
      <c r="S63" s="12">
        <v>1</v>
      </c>
      <c r="T63" s="88"/>
      <c r="U63" s="88">
        <v>30000</v>
      </c>
      <c r="V63" s="88"/>
      <c r="W63" s="88"/>
      <c r="X63" s="88"/>
      <c r="Y63" s="92">
        <f>+U63</f>
        <v>30000</v>
      </c>
      <c r="Z63" s="89">
        <v>2.2999999999999998</v>
      </c>
      <c r="AA63" s="83"/>
    </row>
    <row r="64" spans="1:93" s="6" customFormat="1" x14ac:dyDescent="0.25">
      <c r="A64" s="46"/>
      <c r="B64" s="87"/>
      <c r="C64" s="90"/>
      <c r="D64" s="91"/>
      <c r="E64" s="91"/>
      <c r="F64" s="91"/>
      <c r="G64" s="11" t="s">
        <v>18</v>
      </c>
      <c r="H64" s="12">
        <v>0</v>
      </c>
      <c r="I64" s="17">
        <v>1443</v>
      </c>
      <c r="J64" s="12">
        <v>240</v>
      </c>
      <c r="K64" s="12">
        <v>240</v>
      </c>
      <c r="L64" s="12">
        <v>240</v>
      </c>
      <c r="M64" s="12">
        <v>240</v>
      </c>
      <c r="N64" s="12">
        <v>240</v>
      </c>
      <c r="O64" s="12">
        <v>240</v>
      </c>
      <c r="P64" s="12">
        <v>240</v>
      </c>
      <c r="Q64" s="12">
        <v>240</v>
      </c>
      <c r="R64" s="12">
        <v>240</v>
      </c>
      <c r="S64" s="12">
        <v>240</v>
      </c>
      <c r="T64" s="88"/>
      <c r="U64" s="88"/>
      <c r="V64" s="88"/>
      <c r="W64" s="88"/>
      <c r="X64" s="88"/>
      <c r="Y64" s="92"/>
      <c r="Z64" s="89"/>
      <c r="AA64" s="84"/>
    </row>
    <row r="65" spans="1:93" ht="14.25" customHeight="1" x14ac:dyDescent="0.25">
      <c r="B65" s="76">
        <v>49</v>
      </c>
      <c r="C65" s="96" t="s">
        <v>77</v>
      </c>
      <c r="D65" s="97"/>
      <c r="E65" s="65"/>
      <c r="F65" s="65"/>
      <c r="G65" s="65"/>
      <c r="H65" s="65"/>
      <c r="I65" s="65"/>
      <c r="J65" s="65"/>
      <c r="K65" s="65"/>
      <c r="L65" s="65"/>
      <c r="M65" s="65"/>
      <c r="N65" s="65"/>
      <c r="O65" s="65"/>
      <c r="P65" s="65"/>
      <c r="Q65" s="65"/>
      <c r="R65" s="65"/>
      <c r="S65" s="65"/>
      <c r="T65" s="35"/>
      <c r="U65" s="35"/>
      <c r="V65" s="35"/>
      <c r="W65" s="35"/>
      <c r="X65" s="35"/>
      <c r="Y65" s="35"/>
      <c r="Z65" s="36"/>
      <c r="AA65" s="5"/>
    </row>
    <row r="66" spans="1:93" s="6" customFormat="1" x14ac:dyDescent="0.25">
      <c r="A66" s="46"/>
      <c r="B66" s="87"/>
      <c r="C66" s="90" t="s">
        <v>78</v>
      </c>
      <c r="D66" s="91" t="s">
        <v>79</v>
      </c>
      <c r="E66" s="91" t="s">
        <v>80</v>
      </c>
      <c r="F66" s="91">
        <v>2026</v>
      </c>
      <c r="G66" s="11" t="s">
        <v>16</v>
      </c>
      <c r="H66" s="12">
        <v>0</v>
      </c>
      <c r="I66" s="12">
        <v>0</v>
      </c>
      <c r="J66" s="12">
        <v>0</v>
      </c>
      <c r="K66" s="12">
        <v>2</v>
      </c>
      <c r="L66" s="12">
        <v>0</v>
      </c>
      <c r="M66" s="12">
        <v>0</v>
      </c>
      <c r="N66" s="12">
        <v>0</v>
      </c>
      <c r="O66" s="12">
        <v>2</v>
      </c>
      <c r="P66" s="12">
        <v>0</v>
      </c>
      <c r="Q66" s="12">
        <v>0</v>
      </c>
      <c r="R66" s="12">
        <v>0</v>
      </c>
      <c r="S66" s="12">
        <v>3</v>
      </c>
      <c r="T66" s="88"/>
      <c r="U66" s="88">
        <v>50000</v>
      </c>
      <c r="V66" s="88"/>
      <c r="W66" s="88"/>
      <c r="X66" s="88"/>
      <c r="Y66" s="92">
        <f>+U66</f>
        <v>50000</v>
      </c>
      <c r="Z66" s="89">
        <v>2.2999999999999998</v>
      </c>
      <c r="AA66" s="83"/>
    </row>
    <row r="67" spans="1:93" s="6" customFormat="1" x14ac:dyDescent="0.25">
      <c r="A67" s="46"/>
      <c r="B67" s="87"/>
      <c r="C67" s="90"/>
      <c r="D67" s="91"/>
      <c r="E67" s="91"/>
      <c r="F67" s="91"/>
      <c r="G67" s="11" t="s">
        <v>18</v>
      </c>
      <c r="H67" s="12">
        <v>0</v>
      </c>
      <c r="I67" s="12">
        <v>0</v>
      </c>
      <c r="J67" s="17">
        <v>5000</v>
      </c>
      <c r="K67" s="12">
        <v>0</v>
      </c>
      <c r="L67" s="12">
        <v>0</v>
      </c>
      <c r="M67" s="17">
        <v>10000</v>
      </c>
      <c r="N67" s="12">
        <v>0</v>
      </c>
      <c r="O67" s="12">
        <v>0</v>
      </c>
      <c r="P67" s="17">
        <v>4023</v>
      </c>
      <c r="Q67" s="12">
        <v>0</v>
      </c>
      <c r="R67" s="12">
        <v>0</v>
      </c>
      <c r="S67" s="12">
        <v>0</v>
      </c>
      <c r="T67" s="88"/>
      <c r="U67" s="88"/>
      <c r="V67" s="88"/>
      <c r="W67" s="88"/>
      <c r="X67" s="88"/>
      <c r="Y67" s="92"/>
      <c r="Z67" s="89"/>
      <c r="AA67" s="84"/>
    </row>
    <row r="68" spans="1:93" s="6" customFormat="1" x14ac:dyDescent="0.25">
      <c r="A68" s="46"/>
      <c r="B68" s="87"/>
      <c r="C68" s="90" t="s">
        <v>81</v>
      </c>
      <c r="D68" s="91" t="s">
        <v>82</v>
      </c>
      <c r="E68" s="91" t="s">
        <v>21</v>
      </c>
      <c r="F68" s="91">
        <v>2026</v>
      </c>
      <c r="G68" s="11" t="s">
        <v>16</v>
      </c>
      <c r="H68" s="12">
        <v>3</v>
      </c>
      <c r="I68" s="12">
        <v>3</v>
      </c>
      <c r="J68" s="12">
        <v>3</v>
      </c>
      <c r="K68" s="12">
        <v>3</v>
      </c>
      <c r="L68" s="12">
        <v>3</v>
      </c>
      <c r="M68" s="12">
        <v>3</v>
      </c>
      <c r="N68" s="12">
        <v>3</v>
      </c>
      <c r="O68" s="12">
        <v>3</v>
      </c>
      <c r="P68" s="12">
        <v>3</v>
      </c>
      <c r="Q68" s="12">
        <v>3</v>
      </c>
      <c r="R68" s="12">
        <v>3</v>
      </c>
      <c r="S68" s="12">
        <v>3</v>
      </c>
      <c r="T68" s="88"/>
      <c r="U68" s="88">
        <v>20000</v>
      </c>
      <c r="V68" s="88"/>
      <c r="W68" s="88"/>
      <c r="X68" s="88"/>
      <c r="Y68" s="92">
        <f>+U68</f>
        <v>20000</v>
      </c>
      <c r="Z68" s="89">
        <v>2.2999999999999998</v>
      </c>
      <c r="AA68" s="83"/>
    </row>
    <row r="69" spans="1:93" s="6" customFormat="1" x14ac:dyDescent="0.25">
      <c r="A69" s="46"/>
      <c r="B69" s="87"/>
      <c r="C69" s="90"/>
      <c r="D69" s="91"/>
      <c r="E69" s="91"/>
      <c r="F69" s="91"/>
      <c r="G69" s="11" t="s">
        <v>18</v>
      </c>
      <c r="H69" s="12">
        <v>520</v>
      </c>
      <c r="I69" s="12">
        <v>0</v>
      </c>
      <c r="J69" s="12">
        <v>456.9</v>
      </c>
      <c r="K69" s="12">
        <v>0</v>
      </c>
      <c r="L69" s="12">
        <v>0</v>
      </c>
      <c r="M69" s="12">
        <v>0</v>
      </c>
      <c r="N69" s="12">
        <v>0</v>
      </c>
      <c r="O69" s="12">
        <v>0</v>
      </c>
      <c r="P69" s="12">
        <v>0</v>
      </c>
      <c r="Q69" s="12">
        <v>0</v>
      </c>
      <c r="R69" s="12">
        <v>0</v>
      </c>
      <c r="S69" s="12">
        <v>0</v>
      </c>
      <c r="T69" s="88"/>
      <c r="U69" s="88"/>
      <c r="V69" s="88"/>
      <c r="W69" s="88"/>
      <c r="X69" s="88"/>
      <c r="Y69" s="92"/>
      <c r="Z69" s="89"/>
      <c r="AA69" s="84"/>
    </row>
    <row r="70" spans="1:93" ht="14.25" customHeight="1" x14ac:dyDescent="0.25">
      <c r="B70" s="76">
        <v>53</v>
      </c>
      <c r="C70" s="96" t="s">
        <v>83</v>
      </c>
      <c r="D70" s="97"/>
      <c r="E70" s="65"/>
      <c r="F70" s="65"/>
      <c r="G70" s="65"/>
      <c r="H70" s="65"/>
      <c r="I70" s="65"/>
      <c r="J70" s="65"/>
      <c r="K70" s="65"/>
      <c r="L70" s="65"/>
      <c r="M70" s="65"/>
      <c r="N70" s="65"/>
      <c r="O70" s="65"/>
      <c r="P70" s="65"/>
      <c r="Q70" s="65"/>
      <c r="R70" s="65"/>
      <c r="S70" s="65"/>
      <c r="T70" s="35"/>
      <c r="U70" s="35"/>
      <c r="V70" s="35"/>
      <c r="W70" s="35"/>
      <c r="X70" s="35"/>
      <c r="Y70" s="35"/>
      <c r="Z70" s="36"/>
      <c r="AA70" s="5"/>
    </row>
    <row r="71" spans="1:93" s="6" customFormat="1" x14ac:dyDescent="0.25">
      <c r="A71" s="46"/>
      <c r="B71" s="87"/>
      <c r="C71" s="90" t="s">
        <v>84</v>
      </c>
      <c r="D71" s="91" t="s">
        <v>85</v>
      </c>
      <c r="E71" s="91" t="s">
        <v>86</v>
      </c>
      <c r="F71" s="91">
        <v>2026</v>
      </c>
      <c r="G71" s="11" t="s">
        <v>16</v>
      </c>
      <c r="H71" s="12">
        <v>0</v>
      </c>
      <c r="I71" s="12">
        <v>2</v>
      </c>
      <c r="J71" s="12">
        <v>2</v>
      </c>
      <c r="K71" s="12">
        <v>0</v>
      </c>
      <c r="L71" s="12">
        <v>1</v>
      </c>
      <c r="M71" s="12">
        <v>0</v>
      </c>
      <c r="N71" s="12">
        <v>0</v>
      </c>
      <c r="O71" s="12">
        <v>1</v>
      </c>
      <c r="P71" s="12">
        <v>0</v>
      </c>
      <c r="Q71" s="12">
        <v>0</v>
      </c>
      <c r="R71" s="12">
        <v>0</v>
      </c>
      <c r="S71" s="12">
        <v>0</v>
      </c>
      <c r="T71" s="88"/>
      <c r="U71" s="88">
        <v>50000</v>
      </c>
      <c r="V71" s="88"/>
      <c r="W71" s="88"/>
      <c r="X71" s="88"/>
      <c r="Y71" s="92">
        <f>+U71</f>
        <v>50000</v>
      </c>
      <c r="Z71" s="89">
        <v>2.2999999999999998</v>
      </c>
      <c r="AA71" s="83"/>
    </row>
    <row r="72" spans="1:93" s="6" customFormat="1" x14ac:dyDescent="0.25">
      <c r="A72" s="46"/>
      <c r="B72" s="87"/>
      <c r="C72" s="90"/>
      <c r="D72" s="91"/>
      <c r="E72" s="91"/>
      <c r="F72" s="91"/>
      <c r="G72" s="11" t="s">
        <v>18</v>
      </c>
      <c r="H72" s="12">
        <v>0</v>
      </c>
      <c r="I72" s="17">
        <v>15000</v>
      </c>
      <c r="J72" s="12">
        <v>0</v>
      </c>
      <c r="K72" s="12">
        <v>0</v>
      </c>
      <c r="L72" s="17">
        <v>15000</v>
      </c>
      <c r="M72" s="12">
        <v>0</v>
      </c>
      <c r="N72" s="12">
        <v>0</v>
      </c>
      <c r="O72" s="17">
        <v>3000</v>
      </c>
      <c r="P72" s="12">
        <v>0</v>
      </c>
      <c r="Q72" s="12">
        <v>0</v>
      </c>
      <c r="R72" s="12">
        <v>0</v>
      </c>
      <c r="S72" s="12">
        <v>0</v>
      </c>
      <c r="T72" s="88"/>
      <c r="U72" s="88"/>
      <c r="V72" s="88"/>
      <c r="W72" s="88"/>
      <c r="X72" s="88"/>
      <c r="Y72" s="92"/>
      <c r="Z72" s="89"/>
      <c r="AA72" s="84"/>
    </row>
    <row r="73" spans="1:93" s="6" customFormat="1" x14ac:dyDescent="0.25">
      <c r="A73" s="46"/>
      <c r="B73" s="87"/>
      <c r="C73" s="90" t="s">
        <v>87</v>
      </c>
      <c r="D73" s="115" t="s">
        <v>88</v>
      </c>
      <c r="E73" s="11"/>
      <c r="F73" s="11"/>
      <c r="G73" s="11"/>
      <c r="H73" s="12"/>
      <c r="I73" s="12"/>
      <c r="J73" s="17"/>
      <c r="K73" s="12"/>
      <c r="L73" s="17"/>
      <c r="M73" s="12"/>
      <c r="N73" s="12"/>
      <c r="O73" s="17"/>
      <c r="P73" s="12"/>
      <c r="Q73" s="12"/>
      <c r="R73" s="12"/>
      <c r="S73" s="12"/>
      <c r="T73" s="88"/>
      <c r="U73" s="88">
        <v>20000</v>
      </c>
      <c r="V73" s="88"/>
      <c r="W73" s="88"/>
      <c r="X73" s="88"/>
      <c r="Y73" s="92">
        <f>+U73</f>
        <v>20000</v>
      </c>
      <c r="Z73" s="89">
        <v>2.2999999999999998</v>
      </c>
      <c r="AA73" s="83"/>
    </row>
    <row r="74" spans="1:93" s="6" customFormat="1" x14ac:dyDescent="0.25">
      <c r="A74" s="46"/>
      <c r="B74" s="87"/>
      <c r="C74" s="90"/>
      <c r="D74" s="115"/>
      <c r="E74" s="11"/>
      <c r="F74" s="11"/>
      <c r="G74" s="11"/>
      <c r="H74" s="12"/>
      <c r="I74" s="12"/>
      <c r="J74" s="17"/>
      <c r="K74" s="12"/>
      <c r="L74" s="17"/>
      <c r="M74" s="12"/>
      <c r="N74" s="12"/>
      <c r="O74" s="17"/>
      <c r="P74" s="12"/>
      <c r="Q74" s="12"/>
      <c r="R74" s="12"/>
      <c r="S74" s="12"/>
      <c r="T74" s="88"/>
      <c r="U74" s="88"/>
      <c r="V74" s="88"/>
      <c r="W74" s="88"/>
      <c r="X74" s="88"/>
      <c r="Y74" s="92"/>
      <c r="Z74" s="89"/>
      <c r="AA74" s="84"/>
    </row>
    <row r="75" spans="1:93" s="10" customFormat="1" ht="15" customHeight="1" x14ac:dyDescent="0.25">
      <c r="A75" s="47">
        <v>8</v>
      </c>
      <c r="B75" s="76">
        <v>73</v>
      </c>
      <c r="C75" s="123" t="s">
        <v>89</v>
      </c>
      <c r="D75" s="124"/>
      <c r="E75" s="63"/>
      <c r="F75" s="63"/>
      <c r="G75" s="63"/>
      <c r="H75" s="63"/>
      <c r="I75" s="63"/>
      <c r="J75" s="63"/>
      <c r="K75" s="63"/>
      <c r="L75" s="63"/>
      <c r="M75" s="63"/>
      <c r="N75" s="63"/>
      <c r="O75" s="63"/>
      <c r="P75" s="63"/>
      <c r="Q75" s="63"/>
      <c r="R75" s="63"/>
      <c r="S75" s="64"/>
      <c r="T75" s="19"/>
      <c r="U75" s="19"/>
      <c r="V75" s="19"/>
      <c r="W75" s="19"/>
      <c r="X75" s="19"/>
      <c r="Y75" s="7"/>
      <c r="Z75" s="8"/>
      <c r="AA75" s="9"/>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row>
    <row r="76" spans="1:93" s="6" customFormat="1" x14ac:dyDescent="0.25">
      <c r="A76" s="46"/>
      <c r="B76" s="83"/>
      <c r="C76" s="90" t="s">
        <v>90</v>
      </c>
      <c r="D76" s="91" t="s">
        <v>91</v>
      </c>
      <c r="E76" s="91" t="s">
        <v>21</v>
      </c>
      <c r="F76" s="91">
        <v>2026</v>
      </c>
      <c r="G76" s="11" t="s">
        <v>16</v>
      </c>
      <c r="H76" s="12">
        <v>20</v>
      </c>
      <c r="I76" s="12">
        <v>20</v>
      </c>
      <c r="J76" s="12">
        <v>20</v>
      </c>
      <c r="K76" s="12">
        <v>20</v>
      </c>
      <c r="L76" s="12">
        <v>20</v>
      </c>
      <c r="M76" s="12">
        <v>20</v>
      </c>
      <c r="N76" s="12">
        <v>20</v>
      </c>
      <c r="O76" s="12">
        <v>20</v>
      </c>
      <c r="P76" s="12">
        <v>20</v>
      </c>
      <c r="Q76" s="12">
        <v>20</v>
      </c>
      <c r="R76" s="12">
        <v>20</v>
      </c>
      <c r="S76" s="12">
        <v>20</v>
      </c>
      <c r="T76" s="88"/>
      <c r="U76" s="88">
        <f>+Y76+Y77</f>
        <v>100000</v>
      </c>
      <c r="V76" s="88"/>
      <c r="W76" s="88"/>
      <c r="X76" s="88"/>
      <c r="Y76" s="14">
        <v>90000</v>
      </c>
      <c r="Z76" s="15">
        <v>2.2999999999999998</v>
      </c>
      <c r="AA76" s="83"/>
    </row>
    <row r="77" spans="1:93" s="6" customFormat="1" x14ac:dyDescent="0.25">
      <c r="A77" s="46"/>
      <c r="B77" s="84"/>
      <c r="C77" s="90"/>
      <c r="D77" s="91"/>
      <c r="E77" s="91"/>
      <c r="F77" s="91"/>
      <c r="G77" s="11" t="s">
        <v>18</v>
      </c>
      <c r="H77" s="12">
        <v>0</v>
      </c>
      <c r="I77" s="17">
        <v>35880</v>
      </c>
      <c r="J77" s="17">
        <v>14710</v>
      </c>
      <c r="K77" s="12">
        <v>0</v>
      </c>
      <c r="L77" s="17">
        <v>4200</v>
      </c>
      <c r="M77" s="12">
        <v>0</v>
      </c>
      <c r="N77" s="17">
        <v>2000</v>
      </c>
      <c r="O77" s="17">
        <v>10210</v>
      </c>
      <c r="P77" s="17">
        <v>11400</v>
      </c>
      <c r="Q77" s="17">
        <v>1000</v>
      </c>
      <c r="R77" s="12">
        <v>600</v>
      </c>
      <c r="S77" s="12">
        <v>0</v>
      </c>
      <c r="T77" s="88"/>
      <c r="U77" s="88"/>
      <c r="V77" s="88"/>
      <c r="W77" s="88"/>
      <c r="X77" s="88"/>
      <c r="Y77" s="14">
        <v>10000</v>
      </c>
      <c r="Z77" s="18">
        <v>2.6</v>
      </c>
      <c r="AA77" s="84"/>
    </row>
    <row r="78" spans="1:93" ht="14.25" customHeight="1" x14ac:dyDescent="0.25">
      <c r="B78" s="76">
        <v>70</v>
      </c>
      <c r="C78" s="96" t="s">
        <v>116</v>
      </c>
      <c r="D78" s="97"/>
      <c r="E78" s="65"/>
      <c r="F78" s="65"/>
      <c r="G78" s="65"/>
      <c r="H78" s="65"/>
      <c r="I78" s="65"/>
      <c r="J78" s="65"/>
      <c r="K78" s="65"/>
      <c r="L78" s="65"/>
      <c r="M78" s="65"/>
      <c r="N78" s="65"/>
      <c r="O78" s="65"/>
      <c r="P78" s="65"/>
      <c r="Q78" s="65"/>
      <c r="R78" s="65"/>
      <c r="S78" s="65"/>
      <c r="T78" s="35"/>
      <c r="U78" s="35"/>
      <c r="V78" s="35"/>
      <c r="W78" s="35"/>
      <c r="X78" s="35"/>
      <c r="Y78" s="35"/>
      <c r="Z78" s="36"/>
      <c r="AA78" s="5"/>
    </row>
    <row r="79" spans="1:93" s="6" customFormat="1" x14ac:dyDescent="0.25">
      <c r="A79" s="46"/>
      <c r="B79" s="83"/>
      <c r="C79" s="90" t="s">
        <v>117</v>
      </c>
      <c r="D79" s="91" t="s">
        <v>118</v>
      </c>
      <c r="E79" s="91" t="s">
        <v>21</v>
      </c>
      <c r="F79" s="91">
        <v>2026</v>
      </c>
      <c r="G79" s="11" t="s">
        <v>16</v>
      </c>
      <c r="H79" s="12">
        <v>5</v>
      </c>
      <c r="I79" s="12">
        <v>5</v>
      </c>
      <c r="J79" s="12">
        <v>5</v>
      </c>
      <c r="K79" s="12">
        <v>5</v>
      </c>
      <c r="L79" s="12">
        <v>5</v>
      </c>
      <c r="M79" s="12">
        <v>5</v>
      </c>
      <c r="N79" s="12">
        <v>5</v>
      </c>
      <c r="O79" s="12">
        <v>5</v>
      </c>
      <c r="P79" s="12">
        <v>5</v>
      </c>
      <c r="Q79" s="12">
        <v>5</v>
      </c>
      <c r="R79" s="12">
        <v>5</v>
      </c>
      <c r="S79" s="12">
        <v>5</v>
      </c>
      <c r="T79" s="88"/>
      <c r="U79" s="88">
        <f>+Y79+Y80</f>
        <v>35000</v>
      </c>
      <c r="V79" s="88"/>
      <c r="W79" s="88"/>
      <c r="X79" s="88"/>
      <c r="Y79" s="14">
        <v>30000</v>
      </c>
      <c r="Z79" s="15">
        <v>2.2999999999999998</v>
      </c>
      <c r="AA79" s="83"/>
    </row>
    <row r="80" spans="1:93" s="6" customFormat="1" x14ac:dyDescent="0.25">
      <c r="A80" s="46"/>
      <c r="B80" s="84"/>
      <c r="C80" s="90"/>
      <c r="D80" s="91"/>
      <c r="E80" s="91"/>
      <c r="F80" s="91"/>
      <c r="G80" s="11" t="s">
        <v>18</v>
      </c>
      <c r="H80" s="12">
        <v>0</v>
      </c>
      <c r="I80" s="17">
        <v>31348.5</v>
      </c>
      <c r="J80" s="12">
        <v>0</v>
      </c>
      <c r="K80" s="12">
        <v>0</v>
      </c>
      <c r="L80" s="12">
        <v>0</v>
      </c>
      <c r="M80" s="12">
        <v>0</v>
      </c>
      <c r="N80" s="12">
        <v>0</v>
      </c>
      <c r="O80" s="12">
        <v>0</v>
      </c>
      <c r="P80" s="12">
        <v>0</v>
      </c>
      <c r="Q80" s="12">
        <v>0</v>
      </c>
      <c r="R80" s="12">
        <v>0</v>
      </c>
      <c r="S80" s="12">
        <v>0</v>
      </c>
      <c r="T80" s="88"/>
      <c r="U80" s="88"/>
      <c r="V80" s="88"/>
      <c r="W80" s="88"/>
      <c r="X80" s="88"/>
      <c r="Y80" s="14">
        <v>5000</v>
      </c>
      <c r="Z80" s="18">
        <v>2.6</v>
      </c>
      <c r="AA80" s="84"/>
    </row>
    <row r="81" spans="1:27" s="6" customFormat="1" x14ac:dyDescent="0.25">
      <c r="A81" s="46"/>
      <c r="B81" s="87"/>
      <c r="C81" s="90" t="s">
        <v>119</v>
      </c>
      <c r="D81" s="91" t="s">
        <v>120</v>
      </c>
      <c r="E81" s="91" t="s">
        <v>21</v>
      </c>
      <c r="F81" s="91">
        <v>2026</v>
      </c>
      <c r="G81" s="11" t="s">
        <v>16</v>
      </c>
      <c r="H81" s="12">
        <v>0</v>
      </c>
      <c r="I81" s="12">
        <v>1</v>
      </c>
      <c r="J81" s="12">
        <v>0</v>
      </c>
      <c r="K81" s="12">
        <v>1</v>
      </c>
      <c r="L81" s="12">
        <v>0</v>
      </c>
      <c r="M81" s="12">
        <v>0</v>
      </c>
      <c r="N81" s="12">
        <v>1</v>
      </c>
      <c r="O81" s="12">
        <v>0</v>
      </c>
      <c r="P81" s="12">
        <v>0</v>
      </c>
      <c r="Q81" s="12">
        <v>1</v>
      </c>
      <c r="R81" s="12">
        <v>0</v>
      </c>
      <c r="S81" s="12">
        <v>0</v>
      </c>
      <c r="T81" s="88"/>
      <c r="U81" s="88">
        <v>18000</v>
      </c>
      <c r="V81" s="88"/>
      <c r="W81" s="88"/>
      <c r="X81" s="88"/>
      <c r="Y81" s="92">
        <f>+U81</f>
        <v>18000</v>
      </c>
      <c r="Z81" s="89">
        <v>2.2999999999999998</v>
      </c>
      <c r="AA81" s="83"/>
    </row>
    <row r="82" spans="1:27" s="6" customFormat="1" x14ac:dyDescent="0.25">
      <c r="A82" s="46"/>
      <c r="B82" s="87"/>
      <c r="C82" s="90"/>
      <c r="D82" s="91"/>
      <c r="E82" s="91"/>
      <c r="F82" s="91"/>
      <c r="G82" s="11" t="s">
        <v>18</v>
      </c>
      <c r="H82" s="12">
        <v>0</v>
      </c>
      <c r="I82" s="17">
        <v>4000</v>
      </c>
      <c r="J82" s="12">
        <v>0</v>
      </c>
      <c r="K82" s="12">
        <v>400</v>
      </c>
      <c r="L82" s="12">
        <v>0</v>
      </c>
      <c r="M82" s="17">
        <v>4000</v>
      </c>
      <c r="N82" s="12">
        <v>0</v>
      </c>
      <c r="O82" s="12">
        <v>0</v>
      </c>
      <c r="P82" s="12">
        <v>0</v>
      </c>
      <c r="Q82" s="17">
        <v>4000</v>
      </c>
      <c r="R82" s="12">
        <v>0</v>
      </c>
      <c r="S82" s="12">
        <v>0</v>
      </c>
      <c r="T82" s="88"/>
      <c r="U82" s="88"/>
      <c r="V82" s="88"/>
      <c r="W82" s="88"/>
      <c r="X82" s="88"/>
      <c r="Y82" s="92"/>
      <c r="Z82" s="89"/>
      <c r="AA82" s="84"/>
    </row>
    <row r="83" spans="1:27" s="6" customFormat="1" x14ac:dyDescent="0.25">
      <c r="A83" s="46"/>
      <c r="B83" s="87"/>
      <c r="C83" s="90" t="s">
        <v>121</v>
      </c>
      <c r="D83" s="91" t="s">
        <v>122</v>
      </c>
      <c r="E83" s="91" t="s">
        <v>21</v>
      </c>
      <c r="F83" s="91">
        <v>2026</v>
      </c>
      <c r="G83" s="11" t="s">
        <v>16</v>
      </c>
      <c r="H83" s="12">
        <v>0</v>
      </c>
      <c r="I83" s="12">
        <v>1</v>
      </c>
      <c r="J83" s="12">
        <v>1</v>
      </c>
      <c r="K83" s="12">
        <v>1</v>
      </c>
      <c r="L83" s="12">
        <v>1</v>
      </c>
      <c r="M83" s="12">
        <v>1</v>
      </c>
      <c r="N83" s="12">
        <v>1</v>
      </c>
      <c r="O83" s="12">
        <v>1</v>
      </c>
      <c r="P83" s="12">
        <v>1</v>
      </c>
      <c r="Q83" s="12">
        <v>1</v>
      </c>
      <c r="R83" s="12">
        <v>1</v>
      </c>
      <c r="S83" s="12">
        <v>0</v>
      </c>
      <c r="T83" s="88"/>
      <c r="U83" s="88">
        <v>18000</v>
      </c>
      <c r="V83" s="88"/>
      <c r="W83" s="88"/>
      <c r="X83" s="88"/>
      <c r="Y83" s="92">
        <f>+U83</f>
        <v>18000</v>
      </c>
      <c r="Z83" s="89">
        <v>2.2999999999999998</v>
      </c>
      <c r="AA83" s="83"/>
    </row>
    <row r="84" spans="1:27" s="6" customFormat="1" x14ac:dyDescent="0.25">
      <c r="A84" s="46"/>
      <c r="B84" s="87"/>
      <c r="C84" s="90"/>
      <c r="D84" s="91"/>
      <c r="E84" s="91"/>
      <c r="F84" s="91"/>
      <c r="G84" s="11" t="s">
        <v>18</v>
      </c>
      <c r="H84" s="12">
        <v>0</v>
      </c>
      <c r="I84" s="17">
        <v>3400</v>
      </c>
      <c r="J84" s="12">
        <v>0</v>
      </c>
      <c r="K84" s="12">
        <v>0</v>
      </c>
      <c r="L84" s="12">
        <v>0</v>
      </c>
      <c r="M84" s="17">
        <v>3400</v>
      </c>
      <c r="N84" s="12">
        <v>0</v>
      </c>
      <c r="O84" s="12">
        <v>0</v>
      </c>
      <c r="P84" s="12">
        <v>0</v>
      </c>
      <c r="Q84" s="17">
        <v>3400</v>
      </c>
      <c r="R84" s="12">
        <v>0</v>
      </c>
      <c r="S84" s="12">
        <v>0</v>
      </c>
      <c r="T84" s="88"/>
      <c r="U84" s="88"/>
      <c r="V84" s="88"/>
      <c r="W84" s="88"/>
      <c r="X84" s="88"/>
      <c r="Y84" s="92"/>
      <c r="Z84" s="89"/>
      <c r="AA84" s="84"/>
    </row>
    <row r="85" spans="1:27" s="6" customFormat="1" x14ac:dyDescent="0.25">
      <c r="A85" s="48"/>
      <c r="B85" s="83"/>
      <c r="C85" s="90" t="s">
        <v>123</v>
      </c>
      <c r="D85" s="91" t="s">
        <v>124</v>
      </c>
      <c r="E85" s="91" t="s">
        <v>21</v>
      </c>
      <c r="F85" s="91">
        <v>2026</v>
      </c>
      <c r="G85" s="11" t="s">
        <v>16</v>
      </c>
      <c r="H85" s="12">
        <v>5</v>
      </c>
      <c r="I85" s="12">
        <v>5</v>
      </c>
      <c r="J85" s="12">
        <v>5</v>
      </c>
      <c r="K85" s="12">
        <v>5</v>
      </c>
      <c r="L85" s="12">
        <v>5</v>
      </c>
      <c r="M85" s="12">
        <v>5</v>
      </c>
      <c r="N85" s="12">
        <v>5</v>
      </c>
      <c r="O85" s="12">
        <v>5</v>
      </c>
      <c r="P85" s="12">
        <v>5</v>
      </c>
      <c r="Q85" s="12">
        <v>5</v>
      </c>
      <c r="R85" s="12">
        <v>5</v>
      </c>
      <c r="S85" s="12">
        <v>5</v>
      </c>
      <c r="T85" s="88"/>
      <c r="U85" s="88">
        <v>20000</v>
      </c>
      <c r="V85" s="88"/>
      <c r="W85" s="88"/>
      <c r="X85" s="88"/>
      <c r="Y85" s="92">
        <f>+U85</f>
        <v>20000</v>
      </c>
      <c r="Z85" s="89">
        <v>2.2999999999999998</v>
      </c>
      <c r="AA85" s="83"/>
    </row>
    <row r="86" spans="1:27" s="6" customFormat="1" x14ac:dyDescent="0.25">
      <c r="A86" s="48"/>
      <c r="B86" s="84"/>
      <c r="C86" s="90"/>
      <c r="D86" s="91"/>
      <c r="E86" s="91"/>
      <c r="F86" s="91"/>
      <c r="G86" s="11" t="s">
        <v>18</v>
      </c>
      <c r="H86" s="12">
        <v>0</v>
      </c>
      <c r="I86" s="17">
        <v>31348.5</v>
      </c>
      <c r="J86" s="12">
        <v>0</v>
      </c>
      <c r="K86" s="12">
        <v>0</v>
      </c>
      <c r="L86" s="12">
        <v>0</v>
      </c>
      <c r="M86" s="12">
        <v>0</v>
      </c>
      <c r="N86" s="12">
        <v>0</v>
      </c>
      <c r="O86" s="12">
        <v>0</v>
      </c>
      <c r="P86" s="12">
        <v>0</v>
      </c>
      <c r="Q86" s="12">
        <v>0</v>
      </c>
      <c r="R86" s="12">
        <v>0</v>
      </c>
      <c r="S86" s="12">
        <v>0</v>
      </c>
      <c r="T86" s="88"/>
      <c r="U86" s="88"/>
      <c r="V86" s="88"/>
      <c r="W86" s="88"/>
      <c r="X86" s="88"/>
      <c r="Y86" s="92"/>
      <c r="Z86" s="89"/>
      <c r="AA86" s="84"/>
    </row>
    <row r="87" spans="1:27" s="6" customFormat="1" x14ac:dyDescent="0.25">
      <c r="A87" s="48"/>
      <c r="B87" s="83"/>
      <c r="C87" s="90" t="s">
        <v>125</v>
      </c>
      <c r="D87" s="91" t="s">
        <v>126</v>
      </c>
      <c r="E87" s="91" t="s">
        <v>21</v>
      </c>
      <c r="F87" s="91">
        <v>2026</v>
      </c>
      <c r="G87" s="11" t="s">
        <v>16</v>
      </c>
      <c r="H87" s="12">
        <v>5</v>
      </c>
      <c r="I87" s="12">
        <v>5</v>
      </c>
      <c r="J87" s="12">
        <v>5</v>
      </c>
      <c r="K87" s="12">
        <v>5</v>
      </c>
      <c r="L87" s="12">
        <v>5</v>
      </c>
      <c r="M87" s="12">
        <v>5</v>
      </c>
      <c r="N87" s="12">
        <v>5</v>
      </c>
      <c r="O87" s="12">
        <v>5</v>
      </c>
      <c r="P87" s="12">
        <v>5</v>
      </c>
      <c r="Q87" s="12">
        <v>5</v>
      </c>
      <c r="R87" s="12">
        <v>5</v>
      </c>
      <c r="S87" s="12">
        <v>5</v>
      </c>
      <c r="T87" s="88"/>
      <c r="U87" s="88">
        <v>15000</v>
      </c>
      <c r="V87" s="88"/>
      <c r="W87" s="88"/>
      <c r="X87" s="88"/>
      <c r="Y87" s="92">
        <f>+U87</f>
        <v>15000</v>
      </c>
      <c r="Z87" s="89">
        <v>2.2999999999999998</v>
      </c>
      <c r="AA87" s="83"/>
    </row>
    <row r="88" spans="1:27" s="6" customFormat="1" x14ac:dyDescent="0.25">
      <c r="A88" s="48"/>
      <c r="B88" s="84"/>
      <c r="C88" s="90"/>
      <c r="D88" s="91"/>
      <c r="E88" s="91"/>
      <c r="F88" s="91"/>
      <c r="G88" s="11" t="s">
        <v>18</v>
      </c>
      <c r="H88" s="12">
        <v>0</v>
      </c>
      <c r="I88" s="17">
        <v>31348.5</v>
      </c>
      <c r="J88" s="12">
        <v>0</v>
      </c>
      <c r="K88" s="12">
        <v>0</v>
      </c>
      <c r="L88" s="12">
        <v>0</v>
      </c>
      <c r="M88" s="12">
        <v>0</v>
      </c>
      <c r="N88" s="12">
        <v>0</v>
      </c>
      <c r="O88" s="12">
        <v>0</v>
      </c>
      <c r="P88" s="12">
        <v>0</v>
      </c>
      <c r="Q88" s="12">
        <v>0</v>
      </c>
      <c r="R88" s="12">
        <v>0</v>
      </c>
      <c r="S88" s="12">
        <v>0</v>
      </c>
      <c r="T88" s="88"/>
      <c r="U88" s="88"/>
      <c r="V88" s="88"/>
      <c r="W88" s="88"/>
      <c r="X88" s="88"/>
      <c r="Y88" s="92"/>
      <c r="Z88" s="89"/>
      <c r="AA88" s="84"/>
    </row>
    <row r="89" spans="1:27" ht="14.25" customHeight="1" x14ac:dyDescent="0.25">
      <c r="B89" s="76">
        <v>84</v>
      </c>
      <c r="C89" s="96" t="s">
        <v>127</v>
      </c>
      <c r="D89" s="97"/>
      <c r="E89" s="65"/>
      <c r="F89" s="65"/>
      <c r="G89" s="65"/>
      <c r="H89" s="65"/>
      <c r="I89" s="65"/>
      <c r="J89" s="65"/>
      <c r="K89" s="65"/>
      <c r="L89" s="65"/>
      <c r="M89" s="65"/>
      <c r="N89" s="65"/>
      <c r="O89" s="65"/>
      <c r="P89" s="65"/>
      <c r="Q89" s="65"/>
      <c r="R89" s="65"/>
      <c r="S89" s="65"/>
      <c r="T89" s="35"/>
      <c r="U89" s="35"/>
      <c r="V89" s="35"/>
      <c r="W89" s="35"/>
      <c r="X89" s="35"/>
      <c r="Y89" s="35"/>
      <c r="Z89" s="36"/>
      <c r="AA89" s="5"/>
    </row>
    <row r="90" spans="1:27" s="6" customFormat="1" x14ac:dyDescent="0.25">
      <c r="A90" s="46"/>
      <c r="B90" s="83"/>
      <c r="C90" s="90" t="s">
        <v>128</v>
      </c>
      <c r="D90" s="91" t="s">
        <v>129</v>
      </c>
      <c r="E90" s="91" t="s">
        <v>21</v>
      </c>
      <c r="F90" s="91">
        <v>2026</v>
      </c>
      <c r="G90" s="11" t="s">
        <v>16</v>
      </c>
      <c r="H90" s="12">
        <v>2</v>
      </c>
      <c r="I90" s="12">
        <v>2</v>
      </c>
      <c r="J90" s="12">
        <v>2</v>
      </c>
      <c r="K90" s="12">
        <v>2</v>
      </c>
      <c r="L90" s="12">
        <v>2</v>
      </c>
      <c r="M90" s="12">
        <v>2</v>
      </c>
      <c r="N90" s="12">
        <v>2</v>
      </c>
      <c r="O90" s="12">
        <v>2</v>
      </c>
      <c r="P90" s="12">
        <v>2</v>
      </c>
      <c r="Q90" s="12">
        <v>2</v>
      </c>
      <c r="R90" s="12">
        <v>2</v>
      </c>
      <c r="S90" s="12">
        <v>2</v>
      </c>
      <c r="T90" s="88"/>
      <c r="U90" s="88">
        <f>+Y90+Y91</f>
        <v>35000</v>
      </c>
      <c r="V90" s="88"/>
      <c r="W90" s="88"/>
      <c r="X90" s="88"/>
      <c r="Y90" s="14">
        <v>30000</v>
      </c>
      <c r="Z90" s="15">
        <v>2.2999999999999998</v>
      </c>
      <c r="AA90" s="83"/>
    </row>
    <row r="91" spans="1:27" s="6" customFormat="1" x14ac:dyDescent="0.25">
      <c r="A91" s="46"/>
      <c r="B91" s="84"/>
      <c r="C91" s="90"/>
      <c r="D91" s="91"/>
      <c r="E91" s="91"/>
      <c r="F91" s="91"/>
      <c r="G91" s="11" t="s">
        <v>18</v>
      </c>
      <c r="H91" s="12">
        <v>0</v>
      </c>
      <c r="I91" s="17">
        <v>25161.200000000001</v>
      </c>
      <c r="J91" s="12">
        <v>0</v>
      </c>
      <c r="K91" s="12">
        <v>0</v>
      </c>
      <c r="L91" s="12">
        <v>0</v>
      </c>
      <c r="M91" s="12">
        <v>0</v>
      </c>
      <c r="N91" s="12">
        <v>0</v>
      </c>
      <c r="O91" s="12">
        <v>0</v>
      </c>
      <c r="P91" s="12">
        <v>0</v>
      </c>
      <c r="Q91" s="12">
        <v>0</v>
      </c>
      <c r="R91" s="12">
        <v>0</v>
      </c>
      <c r="S91" s="12">
        <v>0</v>
      </c>
      <c r="T91" s="88"/>
      <c r="U91" s="88"/>
      <c r="V91" s="88"/>
      <c r="W91" s="88"/>
      <c r="X91" s="88"/>
      <c r="Y91" s="14">
        <v>5000</v>
      </c>
      <c r="Z91" s="18">
        <v>2.6</v>
      </c>
      <c r="AA91" s="84"/>
    </row>
    <row r="92" spans="1:27" s="6" customFormat="1" x14ac:dyDescent="0.25">
      <c r="A92" s="48"/>
      <c r="B92" s="83"/>
      <c r="C92" s="90" t="s">
        <v>130</v>
      </c>
      <c r="D92" s="91" t="s">
        <v>131</v>
      </c>
      <c r="E92" s="91" t="s">
        <v>21</v>
      </c>
      <c r="F92" s="91">
        <v>2026</v>
      </c>
      <c r="G92" s="11" t="s">
        <v>16</v>
      </c>
      <c r="H92" s="12">
        <v>2</v>
      </c>
      <c r="I92" s="12">
        <v>2</v>
      </c>
      <c r="J92" s="12">
        <v>2</v>
      </c>
      <c r="K92" s="12">
        <v>2</v>
      </c>
      <c r="L92" s="12">
        <v>2</v>
      </c>
      <c r="M92" s="12">
        <v>2</v>
      </c>
      <c r="N92" s="12">
        <v>2</v>
      </c>
      <c r="O92" s="12">
        <v>2</v>
      </c>
      <c r="P92" s="12">
        <v>2</v>
      </c>
      <c r="Q92" s="12">
        <v>2</v>
      </c>
      <c r="R92" s="12">
        <v>2</v>
      </c>
      <c r="S92" s="12">
        <v>2</v>
      </c>
      <c r="T92" s="88"/>
      <c r="U92" s="88">
        <v>18000</v>
      </c>
      <c r="V92" s="88"/>
      <c r="W92" s="88"/>
      <c r="X92" s="88"/>
      <c r="Y92" s="92">
        <f>+U92</f>
        <v>18000</v>
      </c>
      <c r="Z92" s="89">
        <v>2.2999999999999998</v>
      </c>
      <c r="AA92" s="83"/>
    </row>
    <row r="93" spans="1:27" s="6" customFormat="1" x14ac:dyDescent="0.25">
      <c r="A93" s="48"/>
      <c r="B93" s="84"/>
      <c r="C93" s="90"/>
      <c r="D93" s="91"/>
      <c r="E93" s="91"/>
      <c r="F93" s="91"/>
      <c r="G93" s="11" t="s">
        <v>18</v>
      </c>
      <c r="H93" s="12">
        <v>0</v>
      </c>
      <c r="I93" s="17">
        <v>25161.200000000001</v>
      </c>
      <c r="J93" s="12">
        <v>0</v>
      </c>
      <c r="K93" s="12">
        <v>0</v>
      </c>
      <c r="L93" s="12">
        <v>0</v>
      </c>
      <c r="M93" s="12">
        <v>0</v>
      </c>
      <c r="N93" s="12">
        <v>0</v>
      </c>
      <c r="O93" s="12">
        <v>0</v>
      </c>
      <c r="P93" s="12">
        <v>0</v>
      </c>
      <c r="Q93" s="12">
        <v>0</v>
      </c>
      <c r="R93" s="12">
        <v>0</v>
      </c>
      <c r="S93" s="12">
        <v>0</v>
      </c>
      <c r="T93" s="88"/>
      <c r="U93" s="88"/>
      <c r="V93" s="88"/>
      <c r="W93" s="88"/>
      <c r="X93" s="88"/>
      <c r="Y93" s="92"/>
      <c r="Z93" s="89"/>
      <c r="AA93" s="84"/>
    </row>
    <row r="94" spans="1:27" s="6" customFormat="1" x14ac:dyDescent="0.25">
      <c r="A94" s="48"/>
      <c r="B94" s="83"/>
      <c r="C94" s="90" t="s">
        <v>132</v>
      </c>
      <c r="D94" s="91" t="s">
        <v>133</v>
      </c>
      <c r="E94" s="91" t="s">
        <v>21</v>
      </c>
      <c r="F94" s="91">
        <v>2026</v>
      </c>
      <c r="G94" s="11" t="s">
        <v>16</v>
      </c>
      <c r="H94" s="12">
        <v>2</v>
      </c>
      <c r="I94" s="12">
        <v>2</v>
      </c>
      <c r="J94" s="12">
        <v>2</v>
      </c>
      <c r="K94" s="12">
        <v>2</v>
      </c>
      <c r="L94" s="12">
        <v>2</v>
      </c>
      <c r="M94" s="12">
        <v>2</v>
      </c>
      <c r="N94" s="12">
        <v>2</v>
      </c>
      <c r="O94" s="12">
        <v>2</v>
      </c>
      <c r="P94" s="12">
        <v>2</v>
      </c>
      <c r="Q94" s="12">
        <v>2</v>
      </c>
      <c r="R94" s="12">
        <v>2</v>
      </c>
      <c r="S94" s="12">
        <v>2</v>
      </c>
      <c r="T94" s="88"/>
      <c r="U94" s="88">
        <v>18000</v>
      </c>
      <c r="V94" s="88"/>
      <c r="W94" s="88"/>
      <c r="X94" s="88"/>
      <c r="Y94" s="92">
        <f>+U94</f>
        <v>18000</v>
      </c>
      <c r="Z94" s="89">
        <v>2.2999999999999998</v>
      </c>
      <c r="AA94" s="83"/>
    </row>
    <row r="95" spans="1:27" s="6" customFormat="1" x14ac:dyDescent="0.25">
      <c r="A95" s="48"/>
      <c r="B95" s="84"/>
      <c r="C95" s="90"/>
      <c r="D95" s="91"/>
      <c r="E95" s="91"/>
      <c r="F95" s="91"/>
      <c r="G95" s="11" t="s">
        <v>18</v>
      </c>
      <c r="H95" s="12">
        <v>0</v>
      </c>
      <c r="I95" s="17">
        <v>25161.200000000001</v>
      </c>
      <c r="J95" s="12">
        <v>0</v>
      </c>
      <c r="K95" s="12">
        <v>0</v>
      </c>
      <c r="L95" s="12">
        <v>0</v>
      </c>
      <c r="M95" s="12">
        <v>0</v>
      </c>
      <c r="N95" s="12">
        <v>0</v>
      </c>
      <c r="O95" s="12">
        <v>0</v>
      </c>
      <c r="P95" s="12">
        <v>0</v>
      </c>
      <c r="Q95" s="12">
        <v>0</v>
      </c>
      <c r="R95" s="12">
        <v>0</v>
      </c>
      <c r="S95" s="12">
        <v>0</v>
      </c>
      <c r="T95" s="88"/>
      <c r="U95" s="88"/>
      <c r="V95" s="88"/>
      <c r="W95" s="88"/>
      <c r="X95" s="88"/>
      <c r="Y95" s="92"/>
      <c r="Z95" s="89"/>
      <c r="AA95" s="84"/>
    </row>
    <row r="96" spans="1:27" ht="14.25" customHeight="1" x14ac:dyDescent="0.25">
      <c r="B96" s="76">
        <v>69</v>
      </c>
      <c r="C96" s="96" t="s">
        <v>134</v>
      </c>
      <c r="D96" s="97"/>
      <c r="E96" s="65"/>
      <c r="F96" s="65"/>
      <c r="G96" s="65"/>
      <c r="H96" s="65"/>
      <c r="I96" s="65"/>
      <c r="J96" s="65"/>
      <c r="K96" s="65"/>
      <c r="L96" s="65"/>
      <c r="M96" s="65"/>
      <c r="N96" s="65"/>
      <c r="O96" s="65"/>
      <c r="P96" s="65"/>
      <c r="Q96" s="65"/>
      <c r="R96" s="65"/>
      <c r="S96" s="65"/>
      <c r="T96" s="35"/>
      <c r="U96" s="35"/>
      <c r="V96" s="35"/>
      <c r="W96" s="35"/>
      <c r="X96" s="35"/>
      <c r="Y96" s="35"/>
      <c r="Z96" s="36"/>
      <c r="AA96" s="5"/>
    </row>
    <row r="97" spans="1:93" s="6" customFormat="1" x14ac:dyDescent="0.25">
      <c r="A97" s="46"/>
      <c r="B97" s="83"/>
      <c r="C97" s="90" t="s">
        <v>135</v>
      </c>
      <c r="D97" s="91" t="s">
        <v>136</v>
      </c>
      <c r="E97" s="91" t="s">
        <v>137</v>
      </c>
      <c r="F97" s="91">
        <v>2026</v>
      </c>
      <c r="G97" s="11" t="s">
        <v>16</v>
      </c>
      <c r="H97" s="12">
        <v>0</v>
      </c>
      <c r="I97" s="12">
        <v>0</v>
      </c>
      <c r="J97" s="12">
        <v>40</v>
      </c>
      <c r="K97" s="12">
        <v>0</v>
      </c>
      <c r="L97" s="12">
        <v>0</v>
      </c>
      <c r="M97" s="12">
        <v>40</v>
      </c>
      <c r="N97" s="12">
        <v>0</v>
      </c>
      <c r="O97" s="12">
        <v>0</v>
      </c>
      <c r="P97" s="12">
        <v>50</v>
      </c>
      <c r="Q97" s="12">
        <v>0</v>
      </c>
      <c r="R97" s="12">
        <v>0</v>
      </c>
      <c r="S97" s="12">
        <v>40</v>
      </c>
      <c r="T97" s="88"/>
      <c r="U97" s="88">
        <v>35000</v>
      </c>
      <c r="V97" s="88"/>
      <c r="W97" s="88"/>
      <c r="X97" s="88"/>
      <c r="Y97" s="92">
        <f>+U97</f>
        <v>35000</v>
      </c>
      <c r="Z97" s="89">
        <v>2.2999999999999998</v>
      </c>
      <c r="AA97" s="83"/>
    </row>
    <row r="98" spans="1:93" s="6" customFormat="1" x14ac:dyDescent="0.25">
      <c r="A98" s="46"/>
      <c r="B98" s="84"/>
      <c r="C98" s="90"/>
      <c r="D98" s="91"/>
      <c r="E98" s="91"/>
      <c r="F98" s="91"/>
      <c r="G98" s="11" t="s">
        <v>18</v>
      </c>
      <c r="H98" s="12">
        <v>0</v>
      </c>
      <c r="I98" s="12">
        <v>0</v>
      </c>
      <c r="J98" s="12">
        <v>0</v>
      </c>
      <c r="K98" s="12">
        <v>0</v>
      </c>
      <c r="L98" s="12">
        <v>0</v>
      </c>
      <c r="M98" s="12">
        <v>0</v>
      </c>
      <c r="N98" s="12">
        <v>0</v>
      </c>
      <c r="O98" s="12">
        <v>0</v>
      </c>
      <c r="P98" s="12">
        <v>0</v>
      </c>
      <c r="Q98" s="12">
        <v>0</v>
      </c>
      <c r="R98" s="12">
        <v>0</v>
      </c>
      <c r="S98" s="12">
        <v>0</v>
      </c>
      <c r="T98" s="88"/>
      <c r="U98" s="88"/>
      <c r="V98" s="88"/>
      <c r="W98" s="88"/>
      <c r="X98" s="88"/>
      <c r="Y98" s="92"/>
      <c r="Z98" s="89"/>
      <c r="AA98" s="84"/>
    </row>
    <row r="99" spans="1:93" s="6" customFormat="1" x14ac:dyDescent="0.25">
      <c r="A99" s="46"/>
      <c r="B99" s="83"/>
      <c r="C99" s="90" t="s">
        <v>138</v>
      </c>
      <c r="D99" s="91" t="s">
        <v>139</v>
      </c>
      <c r="E99" s="91" t="s">
        <v>140</v>
      </c>
      <c r="F99" s="91">
        <v>2026</v>
      </c>
      <c r="G99" s="11" t="s">
        <v>16</v>
      </c>
      <c r="H99" s="12">
        <v>1</v>
      </c>
      <c r="I99" s="12">
        <v>1</v>
      </c>
      <c r="J99" s="12">
        <v>1</v>
      </c>
      <c r="K99" s="12">
        <v>1</v>
      </c>
      <c r="L99" s="12">
        <v>1</v>
      </c>
      <c r="M99" s="12">
        <v>1</v>
      </c>
      <c r="N99" s="12">
        <v>1</v>
      </c>
      <c r="O99" s="12">
        <v>1</v>
      </c>
      <c r="P99" s="12">
        <v>1</v>
      </c>
      <c r="Q99" s="12">
        <v>1</v>
      </c>
      <c r="R99" s="12">
        <v>1</v>
      </c>
      <c r="S99" s="12">
        <v>1</v>
      </c>
      <c r="T99" s="88"/>
      <c r="U99" s="88">
        <v>35000</v>
      </c>
      <c r="V99" s="88"/>
      <c r="W99" s="88"/>
      <c r="X99" s="88"/>
      <c r="Y99" s="92">
        <f>+U99</f>
        <v>35000</v>
      </c>
      <c r="Z99" s="89">
        <v>2.2999999999999998</v>
      </c>
      <c r="AA99" s="83"/>
    </row>
    <row r="100" spans="1:93" s="6" customFormat="1" x14ac:dyDescent="0.25">
      <c r="A100" s="46"/>
      <c r="B100" s="84"/>
      <c r="C100" s="90"/>
      <c r="D100" s="91"/>
      <c r="E100" s="91"/>
      <c r="F100" s="91"/>
      <c r="G100" s="11" t="s">
        <v>18</v>
      </c>
      <c r="H100" s="12">
        <v>0</v>
      </c>
      <c r="I100" s="12">
        <v>0</v>
      </c>
      <c r="J100" s="12">
        <v>0</v>
      </c>
      <c r="K100" s="12">
        <v>0</v>
      </c>
      <c r="L100" s="12">
        <v>0</v>
      </c>
      <c r="M100" s="12">
        <v>0</v>
      </c>
      <c r="N100" s="12">
        <v>0</v>
      </c>
      <c r="O100" s="12">
        <v>0</v>
      </c>
      <c r="P100" s="12">
        <v>0</v>
      </c>
      <c r="Q100" s="12">
        <v>0</v>
      </c>
      <c r="R100" s="12">
        <v>0</v>
      </c>
      <c r="S100" s="12">
        <v>0</v>
      </c>
      <c r="T100" s="88"/>
      <c r="U100" s="88"/>
      <c r="V100" s="88"/>
      <c r="W100" s="88"/>
      <c r="X100" s="88"/>
      <c r="Y100" s="92"/>
      <c r="Z100" s="89"/>
      <c r="AA100" s="84"/>
    </row>
    <row r="101" spans="1:93" s="6" customFormat="1" x14ac:dyDescent="0.25">
      <c r="A101" s="46"/>
      <c r="B101" s="83"/>
      <c r="C101" s="90" t="s">
        <v>141</v>
      </c>
      <c r="D101" s="91" t="s">
        <v>142</v>
      </c>
      <c r="E101" s="91" t="s">
        <v>143</v>
      </c>
      <c r="F101" s="91">
        <v>2026</v>
      </c>
      <c r="G101" s="11" t="s">
        <v>16</v>
      </c>
      <c r="H101" s="12">
        <v>1</v>
      </c>
      <c r="I101" s="12">
        <v>1</v>
      </c>
      <c r="J101" s="12">
        <v>0</v>
      </c>
      <c r="K101" s="12">
        <v>0</v>
      </c>
      <c r="L101" s="12">
        <v>0</v>
      </c>
      <c r="M101" s="12">
        <v>0</v>
      </c>
      <c r="N101" s="12">
        <v>0</v>
      </c>
      <c r="O101" s="12">
        <v>0</v>
      </c>
      <c r="P101" s="12">
        <v>0</v>
      </c>
      <c r="Q101" s="12">
        <v>0</v>
      </c>
      <c r="R101" s="12">
        <v>0</v>
      </c>
      <c r="S101" s="12">
        <v>0</v>
      </c>
      <c r="T101" s="88"/>
      <c r="U101" s="88">
        <f>2000*8</f>
        <v>16000</v>
      </c>
      <c r="V101" s="88"/>
      <c r="W101" s="88"/>
      <c r="X101" s="88"/>
      <c r="Y101" s="92">
        <f>+U101</f>
        <v>16000</v>
      </c>
      <c r="Z101" s="89">
        <v>2.2999999999999998</v>
      </c>
      <c r="AA101" s="83"/>
    </row>
    <row r="102" spans="1:93" s="6" customFormat="1" x14ac:dyDescent="0.25">
      <c r="A102" s="46"/>
      <c r="B102" s="84"/>
      <c r="C102" s="90"/>
      <c r="D102" s="91"/>
      <c r="E102" s="91"/>
      <c r="F102" s="91"/>
      <c r="G102" s="11" t="s">
        <v>18</v>
      </c>
      <c r="H102" s="12">
        <v>0</v>
      </c>
      <c r="I102" s="12">
        <v>0</v>
      </c>
      <c r="J102" s="12">
        <v>0</v>
      </c>
      <c r="K102" s="12">
        <v>0</v>
      </c>
      <c r="L102" s="12">
        <v>0</v>
      </c>
      <c r="M102" s="12">
        <v>0</v>
      </c>
      <c r="N102" s="12">
        <v>0</v>
      </c>
      <c r="O102" s="12">
        <v>0</v>
      </c>
      <c r="P102" s="12">
        <v>0</v>
      </c>
      <c r="Q102" s="12">
        <v>0</v>
      </c>
      <c r="R102" s="12">
        <v>0</v>
      </c>
      <c r="S102" s="12">
        <v>0</v>
      </c>
      <c r="T102" s="88"/>
      <c r="U102" s="88"/>
      <c r="V102" s="88"/>
      <c r="W102" s="88"/>
      <c r="X102" s="88"/>
      <c r="Y102" s="92"/>
      <c r="Z102" s="89"/>
      <c r="AA102" s="84"/>
    </row>
    <row r="103" spans="1:93" s="6" customFormat="1" ht="38.25" x14ac:dyDescent="0.25">
      <c r="A103" s="46"/>
      <c r="B103" s="37"/>
      <c r="C103" s="90" t="s">
        <v>144</v>
      </c>
      <c r="D103" s="91" t="s">
        <v>145</v>
      </c>
      <c r="E103" s="91" t="s">
        <v>146</v>
      </c>
      <c r="F103" s="91">
        <v>2026</v>
      </c>
      <c r="G103" s="11" t="s">
        <v>16</v>
      </c>
      <c r="H103" s="12">
        <v>0</v>
      </c>
      <c r="I103" s="12">
        <v>0</v>
      </c>
      <c r="J103" s="12">
        <v>1</v>
      </c>
      <c r="K103" s="12">
        <v>0</v>
      </c>
      <c r="L103" s="12">
        <v>1</v>
      </c>
      <c r="M103" s="12">
        <v>0</v>
      </c>
      <c r="N103" s="12">
        <v>1</v>
      </c>
      <c r="O103" s="12">
        <v>0</v>
      </c>
      <c r="P103" s="12">
        <v>1</v>
      </c>
      <c r="Q103" s="12">
        <v>0</v>
      </c>
      <c r="R103" s="12">
        <v>1</v>
      </c>
      <c r="S103" s="12">
        <v>0</v>
      </c>
      <c r="T103" s="88"/>
      <c r="U103" s="88">
        <f>+Y103+Y104</f>
        <v>196000</v>
      </c>
      <c r="V103" s="88"/>
      <c r="W103" s="88"/>
      <c r="X103" s="88"/>
      <c r="Y103" s="14">
        <v>96000</v>
      </c>
      <c r="Z103" s="15">
        <v>2.2999999999999998</v>
      </c>
      <c r="AA103" s="20" t="s">
        <v>147</v>
      </c>
    </row>
    <row r="104" spans="1:93" s="6" customFormat="1" x14ac:dyDescent="0.25">
      <c r="A104" s="46"/>
      <c r="B104" s="37"/>
      <c r="C104" s="90"/>
      <c r="D104" s="91"/>
      <c r="E104" s="91"/>
      <c r="F104" s="91"/>
      <c r="G104" s="11" t="s">
        <v>18</v>
      </c>
      <c r="H104" s="12">
        <v>0</v>
      </c>
      <c r="I104" s="12">
        <v>0</v>
      </c>
      <c r="J104" s="12">
        <v>0</v>
      </c>
      <c r="K104" s="12">
        <v>0</v>
      </c>
      <c r="L104" s="12">
        <v>0</v>
      </c>
      <c r="M104" s="12">
        <v>0</v>
      </c>
      <c r="N104" s="12">
        <v>0</v>
      </c>
      <c r="O104" s="12">
        <v>0</v>
      </c>
      <c r="P104" s="12">
        <v>0</v>
      </c>
      <c r="Q104" s="12">
        <v>0</v>
      </c>
      <c r="R104" s="12">
        <v>0</v>
      </c>
      <c r="S104" s="12">
        <v>0</v>
      </c>
      <c r="T104" s="88"/>
      <c r="U104" s="88"/>
      <c r="V104" s="88"/>
      <c r="W104" s="88"/>
      <c r="X104" s="88"/>
      <c r="Y104" s="14">
        <v>100000</v>
      </c>
      <c r="Z104" s="15">
        <v>2.2999999999999998</v>
      </c>
      <c r="AA104" s="5" t="s">
        <v>148</v>
      </c>
    </row>
    <row r="105" spans="1:93" s="6" customFormat="1" ht="24.75" customHeight="1" x14ac:dyDescent="0.25">
      <c r="A105" s="46"/>
      <c r="B105" s="50"/>
      <c r="C105" s="116" t="s">
        <v>149</v>
      </c>
      <c r="D105" s="115" t="s">
        <v>150</v>
      </c>
      <c r="E105" s="91" t="s">
        <v>21</v>
      </c>
      <c r="F105" s="91">
        <v>2026</v>
      </c>
      <c r="G105" s="11" t="s">
        <v>16</v>
      </c>
      <c r="H105" s="12">
        <v>10</v>
      </c>
      <c r="I105" s="12">
        <v>10</v>
      </c>
      <c r="J105" s="12">
        <v>10</v>
      </c>
      <c r="K105" s="12">
        <v>10</v>
      </c>
      <c r="L105" s="12">
        <v>10</v>
      </c>
      <c r="M105" s="12">
        <v>10</v>
      </c>
      <c r="N105" s="12">
        <v>10</v>
      </c>
      <c r="O105" s="12">
        <v>10</v>
      </c>
      <c r="P105" s="12">
        <v>10</v>
      </c>
      <c r="Q105" s="12">
        <v>10</v>
      </c>
      <c r="R105" s="12">
        <v>10</v>
      </c>
      <c r="S105" s="12">
        <v>10</v>
      </c>
      <c r="T105" s="88"/>
      <c r="U105" s="88">
        <f>+Y105+Y106+Y107</f>
        <v>11835325</v>
      </c>
      <c r="V105" s="88"/>
      <c r="W105" s="88"/>
      <c r="X105" s="88"/>
      <c r="Y105" s="38">
        <v>11780325</v>
      </c>
      <c r="Z105" s="23">
        <v>2.1</v>
      </c>
      <c r="AA105" s="39" t="s">
        <v>151</v>
      </c>
    </row>
    <row r="106" spans="1:93" s="6" customFormat="1" x14ac:dyDescent="0.25">
      <c r="A106" s="46"/>
      <c r="B106" s="83"/>
      <c r="C106" s="116"/>
      <c r="D106" s="115"/>
      <c r="E106" s="91"/>
      <c r="F106" s="91"/>
      <c r="G106" s="11" t="s">
        <v>18</v>
      </c>
      <c r="H106" s="12">
        <v>0</v>
      </c>
      <c r="I106" s="17">
        <v>20082.3</v>
      </c>
      <c r="J106" s="17">
        <v>10000</v>
      </c>
      <c r="K106" s="12">
        <v>0</v>
      </c>
      <c r="L106" s="17">
        <v>8717.7000000000007</v>
      </c>
      <c r="M106" s="17">
        <v>3200</v>
      </c>
      <c r="N106" s="12">
        <v>0</v>
      </c>
      <c r="O106" s="12">
        <v>0</v>
      </c>
      <c r="P106" s="12">
        <v>0</v>
      </c>
      <c r="Q106" s="12">
        <v>0</v>
      </c>
      <c r="R106" s="17">
        <v>8000</v>
      </c>
      <c r="S106" s="12">
        <v>0</v>
      </c>
      <c r="T106" s="88"/>
      <c r="U106" s="88"/>
      <c r="V106" s="88"/>
      <c r="W106" s="88"/>
      <c r="X106" s="88"/>
      <c r="Y106" s="14">
        <v>50000</v>
      </c>
      <c r="Z106" s="15">
        <v>2.2999999999999998</v>
      </c>
      <c r="AA106" s="83"/>
    </row>
    <row r="107" spans="1:93" s="6" customFormat="1" x14ac:dyDescent="0.25">
      <c r="A107" s="46"/>
      <c r="B107" s="84"/>
      <c r="C107" s="116"/>
      <c r="D107" s="115"/>
      <c r="E107" s="11"/>
      <c r="F107" s="11"/>
      <c r="G107" s="11"/>
      <c r="H107" s="12"/>
      <c r="I107" s="17"/>
      <c r="J107" s="17"/>
      <c r="K107" s="12"/>
      <c r="L107" s="17"/>
      <c r="M107" s="17"/>
      <c r="N107" s="12"/>
      <c r="O107" s="12"/>
      <c r="P107" s="12"/>
      <c r="Q107" s="12"/>
      <c r="R107" s="17"/>
      <c r="S107" s="12"/>
      <c r="T107" s="88"/>
      <c r="U107" s="88"/>
      <c r="V107" s="88"/>
      <c r="W107" s="88"/>
      <c r="X107" s="88"/>
      <c r="Y107" s="14">
        <v>5000</v>
      </c>
      <c r="Z107" s="18">
        <v>2.6</v>
      </c>
      <c r="AA107" s="84"/>
    </row>
    <row r="108" spans="1:93" ht="14.25" customHeight="1" x14ac:dyDescent="0.25">
      <c r="B108" s="76">
        <v>106</v>
      </c>
      <c r="C108" s="96" t="s">
        <v>152</v>
      </c>
      <c r="D108" s="97"/>
      <c r="E108" s="65"/>
      <c r="F108" s="65"/>
      <c r="G108" s="65"/>
      <c r="H108" s="65"/>
      <c r="I108" s="65"/>
      <c r="J108" s="65"/>
      <c r="K108" s="65"/>
      <c r="L108" s="65"/>
      <c r="M108" s="65"/>
      <c r="N108" s="65"/>
      <c r="O108" s="65"/>
      <c r="P108" s="65"/>
      <c r="Q108" s="65"/>
      <c r="R108" s="65"/>
      <c r="S108" s="65"/>
      <c r="T108" s="35"/>
      <c r="U108" s="35"/>
      <c r="V108" s="35"/>
      <c r="W108" s="35"/>
      <c r="X108" s="35"/>
      <c r="Y108" s="35"/>
      <c r="Z108" s="36"/>
      <c r="AA108" s="5"/>
    </row>
    <row r="109" spans="1:93" s="6" customFormat="1" x14ac:dyDescent="0.25">
      <c r="A109" s="46"/>
      <c r="B109" s="37"/>
      <c r="C109" s="90" t="s">
        <v>153</v>
      </c>
      <c r="D109" s="91" t="s">
        <v>154</v>
      </c>
      <c r="E109" s="91" t="s">
        <v>21</v>
      </c>
      <c r="F109" s="91">
        <v>2026</v>
      </c>
      <c r="G109" s="11" t="s">
        <v>16</v>
      </c>
      <c r="H109" s="12">
        <v>2</v>
      </c>
      <c r="I109" s="12">
        <v>2</v>
      </c>
      <c r="J109" s="12">
        <v>2</v>
      </c>
      <c r="K109" s="12">
        <v>2</v>
      </c>
      <c r="L109" s="12">
        <v>2</v>
      </c>
      <c r="M109" s="12">
        <v>2</v>
      </c>
      <c r="N109" s="12">
        <v>2</v>
      </c>
      <c r="O109" s="12">
        <v>2</v>
      </c>
      <c r="P109" s="12">
        <v>2</v>
      </c>
      <c r="Q109" s="12">
        <v>2</v>
      </c>
      <c r="R109" s="12">
        <v>2</v>
      </c>
      <c r="S109" s="12">
        <v>2</v>
      </c>
      <c r="T109" s="88"/>
      <c r="U109" s="88">
        <f>+Y109+Y110</f>
        <v>120000</v>
      </c>
      <c r="V109" s="88"/>
      <c r="W109" s="88"/>
      <c r="X109" s="88"/>
      <c r="Y109" s="14">
        <v>40000</v>
      </c>
      <c r="Z109" s="15">
        <v>2.2999999999999998</v>
      </c>
      <c r="AA109" s="9"/>
    </row>
    <row r="110" spans="1:93" s="6" customFormat="1" x14ac:dyDescent="0.25">
      <c r="A110" s="46"/>
      <c r="B110" s="37"/>
      <c r="C110" s="90"/>
      <c r="D110" s="91"/>
      <c r="E110" s="91"/>
      <c r="F110" s="91"/>
      <c r="G110" s="11" t="s">
        <v>18</v>
      </c>
      <c r="H110" s="12">
        <v>0</v>
      </c>
      <c r="I110" s="17">
        <v>1213.5</v>
      </c>
      <c r="J110" s="17">
        <v>39800</v>
      </c>
      <c r="K110" s="12">
        <v>0</v>
      </c>
      <c r="L110" s="12">
        <v>0</v>
      </c>
      <c r="M110" s="12">
        <v>0</v>
      </c>
      <c r="N110" s="12">
        <v>0</v>
      </c>
      <c r="O110" s="12">
        <v>0</v>
      </c>
      <c r="P110" s="12">
        <v>0</v>
      </c>
      <c r="Q110" s="12">
        <v>0</v>
      </c>
      <c r="R110" s="12">
        <v>0</v>
      </c>
      <c r="S110" s="12">
        <v>0</v>
      </c>
      <c r="T110" s="88"/>
      <c r="U110" s="88"/>
      <c r="V110" s="88"/>
      <c r="W110" s="88"/>
      <c r="X110" s="88"/>
      <c r="Y110" s="14">
        <v>80000</v>
      </c>
      <c r="Z110" s="18">
        <v>2.6</v>
      </c>
      <c r="AA110" s="5" t="s">
        <v>155</v>
      </c>
    </row>
    <row r="111" spans="1:93" s="10" customFormat="1" ht="15" customHeight="1" x14ac:dyDescent="0.25">
      <c r="A111" s="47">
        <v>9</v>
      </c>
      <c r="B111" s="76">
        <v>71</v>
      </c>
      <c r="C111" s="123" t="s">
        <v>92</v>
      </c>
      <c r="D111" s="124"/>
      <c r="E111" s="63"/>
      <c r="F111" s="63"/>
      <c r="G111" s="63"/>
      <c r="H111" s="63"/>
      <c r="I111" s="63"/>
      <c r="J111" s="63"/>
      <c r="K111" s="63"/>
      <c r="L111" s="63"/>
      <c r="M111" s="63"/>
      <c r="N111" s="63"/>
      <c r="O111" s="63"/>
      <c r="P111" s="63"/>
      <c r="Q111" s="63"/>
      <c r="R111" s="63"/>
      <c r="S111" s="64"/>
      <c r="T111" s="19"/>
      <c r="U111" s="19"/>
      <c r="V111" s="19"/>
      <c r="W111" s="19"/>
      <c r="X111" s="19"/>
      <c r="Y111" s="7"/>
      <c r="Z111" s="8"/>
      <c r="AA111" s="9"/>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row>
    <row r="112" spans="1:93" s="6" customFormat="1" x14ac:dyDescent="0.25">
      <c r="A112" s="46"/>
      <c r="B112" s="87"/>
      <c r="C112" s="90" t="s">
        <v>93</v>
      </c>
      <c r="D112" s="91" t="s">
        <v>94</v>
      </c>
      <c r="E112" s="91" t="s">
        <v>95</v>
      </c>
      <c r="F112" s="91">
        <v>2026</v>
      </c>
      <c r="G112" s="11" t="s">
        <v>16</v>
      </c>
      <c r="H112" s="12">
        <v>3</v>
      </c>
      <c r="I112" s="12">
        <v>3</v>
      </c>
      <c r="J112" s="12">
        <v>3</v>
      </c>
      <c r="K112" s="12">
        <v>3</v>
      </c>
      <c r="L112" s="12">
        <v>3</v>
      </c>
      <c r="M112" s="12">
        <v>3</v>
      </c>
      <c r="N112" s="12">
        <v>3</v>
      </c>
      <c r="O112" s="12">
        <v>3</v>
      </c>
      <c r="P112" s="12">
        <v>3</v>
      </c>
      <c r="Q112" s="12">
        <v>3</v>
      </c>
      <c r="R112" s="12">
        <v>3</v>
      </c>
      <c r="S112" s="12">
        <v>3</v>
      </c>
      <c r="T112" s="88"/>
      <c r="U112" s="88">
        <v>350000</v>
      </c>
      <c r="V112" s="88"/>
      <c r="W112" s="88"/>
      <c r="X112" s="88"/>
      <c r="Y112" s="92">
        <f>+U112</f>
        <v>350000</v>
      </c>
      <c r="Z112" s="89">
        <v>2.2999999999999998</v>
      </c>
      <c r="AA112" s="130" t="s">
        <v>96</v>
      </c>
    </row>
    <row r="113" spans="1:27" s="6" customFormat="1" x14ac:dyDescent="0.25">
      <c r="A113" s="46"/>
      <c r="B113" s="87"/>
      <c r="C113" s="90"/>
      <c r="D113" s="91"/>
      <c r="E113" s="91"/>
      <c r="F113" s="91"/>
      <c r="G113" s="11" t="s">
        <v>18</v>
      </c>
      <c r="H113" s="17">
        <v>252000</v>
      </c>
      <c r="I113" s="12">
        <v>0</v>
      </c>
      <c r="J113" s="12">
        <v>0</v>
      </c>
      <c r="K113" s="12">
        <v>0</v>
      </c>
      <c r="L113" s="12">
        <v>0</v>
      </c>
      <c r="M113" s="12">
        <v>0</v>
      </c>
      <c r="N113" s="12">
        <v>0</v>
      </c>
      <c r="O113" s="12">
        <v>0</v>
      </c>
      <c r="P113" s="12">
        <v>0</v>
      </c>
      <c r="Q113" s="12">
        <v>0</v>
      </c>
      <c r="R113" s="12">
        <v>0</v>
      </c>
      <c r="S113" s="12">
        <v>0</v>
      </c>
      <c r="T113" s="88"/>
      <c r="U113" s="88"/>
      <c r="V113" s="88"/>
      <c r="W113" s="88"/>
      <c r="X113" s="88"/>
      <c r="Y113" s="92"/>
      <c r="Z113" s="89"/>
      <c r="AA113" s="130"/>
    </row>
    <row r="114" spans="1:27" s="6" customFormat="1" x14ac:dyDescent="0.25">
      <c r="A114" s="46"/>
      <c r="B114" s="87"/>
      <c r="C114" s="90" t="s">
        <v>97</v>
      </c>
      <c r="D114" s="91" t="s">
        <v>98</v>
      </c>
      <c r="E114" s="91" t="s">
        <v>99</v>
      </c>
      <c r="F114" s="91">
        <v>2026</v>
      </c>
      <c r="G114" s="11" t="s">
        <v>16</v>
      </c>
      <c r="H114" s="12">
        <v>2</v>
      </c>
      <c r="I114" s="12">
        <v>2</v>
      </c>
      <c r="J114" s="12">
        <v>2</v>
      </c>
      <c r="K114" s="12">
        <v>2</v>
      </c>
      <c r="L114" s="12">
        <v>2</v>
      </c>
      <c r="M114" s="12">
        <v>2</v>
      </c>
      <c r="N114" s="12">
        <v>2</v>
      </c>
      <c r="O114" s="12">
        <v>2</v>
      </c>
      <c r="P114" s="12">
        <v>2</v>
      </c>
      <c r="Q114" s="12">
        <v>2</v>
      </c>
      <c r="R114" s="12">
        <v>2</v>
      </c>
      <c r="S114" s="12">
        <v>2</v>
      </c>
      <c r="T114" s="88"/>
      <c r="U114" s="88">
        <v>100000</v>
      </c>
      <c r="V114" s="88"/>
      <c r="W114" s="88"/>
      <c r="X114" s="88"/>
      <c r="Y114" s="92">
        <f>+U114</f>
        <v>100000</v>
      </c>
      <c r="Z114" s="89">
        <v>2.2999999999999998</v>
      </c>
      <c r="AA114" s="130" t="s">
        <v>100</v>
      </c>
    </row>
    <row r="115" spans="1:27" s="6" customFormat="1" x14ac:dyDescent="0.25">
      <c r="A115" s="46"/>
      <c r="B115" s="87"/>
      <c r="C115" s="90"/>
      <c r="D115" s="91"/>
      <c r="E115" s="91"/>
      <c r="F115" s="91"/>
      <c r="G115" s="11" t="s">
        <v>18</v>
      </c>
      <c r="H115" s="12">
        <v>0</v>
      </c>
      <c r="I115" s="17">
        <v>2000</v>
      </c>
      <c r="J115" s="17">
        <v>48000</v>
      </c>
      <c r="K115" s="12">
        <v>0</v>
      </c>
      <c r="L115" s="12">
        <v>0</v>
      </c>
      <c r="M115" s="12">
        <v>0</v>
      </c>
      <c r="N115" s="12">
        <v>0</v>
      </c>
      <c r="O115" s="12">
        <v>0</v>
      </c>
      <c r="P115" s="12">
        <v>0</v>
      </c>
      <c r="Q115" s="12">
        <v>0</v>
      </c>
      <c r="R115" s="12">
        <v>0</v>
      </c>
      <c r="S115" s="12">
        <v>0</v>
      </c>
      <c r="T115" s="88"/>
      <c r="U115" s="88"/>
      <c r="V115" s="88"/>
      <c r="W115" s="88"/>
      <c r="X115" s="88"/>
      <c r="Y115" s="92"/>
      <c r="Z115" s="89"/>
      <c r="AA115" s="130"/>
    </row>
    <row r="116" spans="1:27" s="6" customFormat="1" x14ac:dyDescent="0.25">
      <c r="A116" s="46"/>
      <c r="B116" s="83"/>
      <c r="C116" s="90" t="s">
        <v>101</v>
      </c>
      <c r="D116" s="91" t="s">
        <v>102</v>
      </c>
      <c r="E116" s="91" t="s">
        <v>21</v>
      </c>
      <c r="F116" s="91">
        <v>2026</v>
      </c>
      <c r="G116" s="11" t="s">
        <v>16</v>
      </c>
      <c r="H116" s="12">
        <v>15</v>
      </c>
      <c r="I116" s="12">
        <v>15</v>
      </c>
      <c r="J116" s="12">
        <v>15</v>
      </c>
      <c r="K116" s="12">
        <v>15</v>
      </c>
      <c r="L116" s="12">
        <v>15</v>
      </c>
      <c r="M116" s="12">
        <v>15</v>
      </c>
      <c r="N116" s="12">
        <v>15</v>
      </c>
      <c r="O116" s="12">
        <v>15</v>
      </c>
      <c r="P116" s="12">
        <v>15</v>
      </c>
      <c r="Q116" s="12">
        <v>15</v>
      </c>
      <c r="R116" s="12">
        <v>15</v>
      </c>
      <c r="S116" s="12">
        <v>15</v>
      </c>
      <c r="T116" s="88"/>
      <c r="U116" s="88">
        <f>+Y116+Y117</f>
        <v>55000</v>
      </c>
      <c r="V116" s="88"/>
      <c r="W116" s="88"/>
      <c r="X116" s="88"/>
      <c r="Y116" s="14">
        <v>50000</v>
      </c>
      <c r="Z116" s="15">
        <v>2.2999999999999998</v>
      </c>
      <c r="AA116" s="83"/>
    </row>
    <row r="117" spans="1:27" s="6" customFormat="1" x14ac:dyDescent="0.25">
      <c r="A117" s="46"/>
      <c r="B117" s="84"/>
      <c r="C117" s="90"/>
      <c r="D117" s="91"/>
      <c r="E117" s="91"/>
      <c r="F117" s="91"/>
      <c r="G117" s="11" t="s">
        <v>18</v>
      </c>
      <c r="H117" s="17">
        <v>2500</v>
      </c>
      <c r="I117" s="17">
        <v>55500</v>
      </c>
      <c r="J117" s="12">
        <v>0</v>
      </c>
      <c r="K117" s="12">
        <v>0</v>
      </c>
      <c r="L117" s="12">
        <v>0</v>
      </c>
      <c r="M117" s="12">
        <v>0</v>
      </c>
      <c r="N117" s="12">
        <v>0</v>
      </c>
      <c r="O117" s="12">
        <v>0</v>
      </c>
      <c r="P117" s="12">
        <v>0</v>
      </c>
      <c r="Q117" s="12">
        <v>0</v>
      </c>
      <c r="R117" s="12">
        <v>0</v>
      </c>
      <c r="S117" s="12">
        <v>0</v>
      </c>
      <c r="T117" s="88"/>
      <c r="U117" s="88"/>
      <c r="V117" s="88"/>
      <c r="W117" s="88"/>
      <c r="X117" s="88"/>
      <c r="Y117" s="14">
        <v>5000</v>
      </c>
      <c r="Z117" s="18">
        <v>2.6</v>
      </c>
      <c r="AA117" s="84"/>
    </row>
    <row r="118" spans="1:27" ht="14.25" customHeight="1" x14ac:dyDescent="0.25">
      <c r="B118" s="76">
        <v>64</v>
      </c>
      <c r="C118" s="96" t="s">
        <v>103</v>
      </c>
      <c r="D118" s="97"/>
      <c r="E118" s="65"/>
      <c r="F118" s="65"/>
      <c r="G118" s="65"/>
      <c r="H118" s="65"/>
      <c r="I118" s="65"/>
      <c r="J118" s="65"/>
      <c r="K118" s="65"/>
      <c r="L118" s="65"/>
      <c r="M118" s="65"/>
      <c r="N118" s="65"/>
      <c r="O118" s="65"/>
      <c r="P118" s="65"/>
      <c r="Q118" s="65"/>
      <c r="R118" s="65"/>
      <c r="S118" s="65"/>
      <c r="T118" s="35"/>
      <c r="U118" s="35"/>
      <c r="V118" s="35"/>
      <c r="W118" s="35"/>
      <c r="X118" s="35"/>
      <c r="Y118" s="35"/>
      <c r="Z118" s="36"/>
      <c r="AA118" s="5"/>
    </row>
    <row r="119" spans="1:27" s="6" customFormat="1" x14ac:dyDescent="0.25">
      <c r="A119" s="46"/>
      <c r="B119" s="83"/>
      <c r="C119" s="90" t="s">
        <v>104</v>
      </c>
      <c r="D119" s="91" t="s">
        <v>105</v>
      </c>
      <c r="E119" s="91" t="s">
        <v>21</v>
      </c>
      <c r="F119" s="91">
        <v>2026</v>
      </c>
      <c r="G119" s="11" t="s">
        <v>16</v>
      </c>
      <c r="H119" s="12">
        <v>16</v>
      </c>
      <c r="I119" s="12">
        <v>16</v>
      </c>
      <c r="J119" s="12">
        <v>16</v>
      </c>
      <c r="K119" s="12">
        <v>16</v>
      </c>
      <c r="L119" s="12">
        <v>16</v>
      </c>
      <c r="M119" s="12">
        <v>16</v>
      </c>
      <c r="N119" s="12">
        <v>16</v>
      </c>
      <c r="O119" s="12">
        <v>16</v>
      </c>
      <c r="P119" s="12">
        <v>16</v>
      </c>
      <c r="Q119" s="12">
        <v>16</v>
      </c>
      <c r="R119" s="12">
        <v>16</v>
      </c>
      <c r="S119" s="12">
        <v>16</v>
      </c>
      <c r="T119" s="88"/>
      <c r="U119" s="88">
        <f>+Y119+Y120</f>
        <v>35000</v>
      </c>
      <c r="V119" s="88"/>
      <c r="W119" s="88"/>
      <c r="X119" s="88"/>
      <c r="Y119" s="14">
        <v>30000</v>
      </c>
      <c r="Z119" s="15">
        <v>2.2999999999999998</v>
      </c>
      <c r="AA119" s="83"/>
    </row>
    <row r="120" spans="1:27" s="6" customFormat="1" x14ac:dyDescent="0.25">
      <c r="A120" s="46"/>
      <c r="B120" s="84"/>
      <c r="C120" s="90"/>
      <c r="D120" s="91"/>
      <c r="E120" s="91"/>
      <c r="F120" s="91"/>
      <c r="G120" s="11" t="s">
        <v>18</v>
      </c>
      <c r="H120" s="12">
        <v>0</v>
      </c>
      <c r="I120" s="12">
        <v>0</v>
      </c>
      <c r="J120" s="17">
        <v>24140</v>
      </c>
      <c r="K120" s="17">
        <v>1510</v>
      </c>
      <c r="L120" s="17">
        <v>2000</v>
      </c>
      <c r="M120" s="12">
        <v>700</v>
      </c>
      <c r="N120" s="12">
        <v>900</v>
      </c>
      <c r="O120" s="12">
        <v>0</v>
      </c>
      <c r="P120" s="12">
        <v>0</v>
      </c>
      <c r="Q120" s="12">
        <v>750</v>
      </c>
      <c r="R120" s="12">
        <v>0</v>
      </c>
      <c r="S120" s="12">
        <v>0</v>
      </c>
      <c r="T120" s="88"/>
      <c r="U120" s="88"/>
      <c r="V120" s="88"/>
      <c r="W120" s="88"/>
      <c r="X120" s="88"/>
      <c r="Y120" s="14">
        <v>5000</v>
      </c>
      <c r="Z120" s="18">
        <v>2.6</v>
      </c>
      <c r="AA120" s="84"/>
    </row>
    <row r="121" spans="1:27" ht="14.25" customHeight="1" x14ac:dyDescent="0.25">
      <c r="B121" s="76">
        <v>67</v>
      </c>
      <c r="C121" s="96" t="s">
        <v>106</v>
      </c>
      <c r="D121" s="97"/>
      <c r="E121" s="65"/>
      <c r="F121" s="65"/>
      <c r="G121" s="65"/>
      <c r="H121" s="65"/>
      <c r="I121" s="65"/>
      <c r="J121" s="65"/>
      <c r="K121" s="65"/>
      <c r="L121" s="65"/>
      <c r="M121" s="65"/>
      <c r="N121" s="65"/>
      <c r="O121" s="65"/>
      <c r="P121" s="65"/>
      <c r="Q121" s="65"/>
      <c r="R121" s="65"/>
      <c r="S121" s="65"/>
      <c r="T121" s="35"/>
      <c r="U121" s="35"/>
      <c r="V121" s="35"/>
      <c r="W121" s="35"/>
      <c r="X121" s="35"/>
      <c r="Y121" s="35"/>
      <c r="Z121" s="36"/>
      <c r="AA121" s="5"/>
    </row>
    <row r="122" spans="1:27" s="6" customFormat="1" x14ac:dyDescent="0.25">
      <c r="A122" s="46"/>
      <c r="B122" s="87"/>
      <c r="C122" s="90" t="s">
        <v>107</v>
      </c>
      <c r="D122" s="91" t="s">
        <v>108</v>
      </c>
      <c r="E122" s="91" t="s">
        <v>21</v>
      </c>
      <c r="F122" s="91">
        <v>2026</v>
      </c>
      <c r="G122" s="11" t="s">
        <v>16</v>
      </c>
      <c r="H122" s="12">
        <v>2</v>
      </c>
      <c r="I122" s="12">
        <v>2</v>
      </c>
      <c r="J122" s="12">
        <v>2</v>
      </c>
      <c r="K122" s="12">
        <v>2</v>
      </c>
      <c r="L122" s="12">
        <v>2</v>
      </c>
      <c r="M122" s="12">
        <v>2</v>
      </c>
      <c r="N122" s="12">
        <v>2</v>
      </c>
      <c r="O122" s="12">
        <v>2</v>
      </c>
      <c r="P122" s="12">
        <v>2</v>
      </c>
      <c r="Q122" s="12">
        <v>2</v>
      </c>
      <c r="R122" s="12">
        <v>2</v>
      </c>
      <c r="S122" s="12">
        <v>2</v>
      </c>
      <c r="T122" s="88"/>
      <c r="U122" s="88">
        <v>30000</v>
      </c>
      <c r="V122" s="88"/>
      <c r="W122" s="88"/>
      <c r="X122" s="88"/>
      <c r="Y122" s="92">
        <f>+U122</f>
        <v>30000</v>
      </c>
      <c r="Z122" s="89">
        <v>2.2999999999999998</v>
      </c>
      <c r="AA122" s="83"/>
    </row>
    <row r="123" spans="1:27" s="6" customFormat="1" x14ac:dyDescent="0.25">
      <c r="A123" s="46"/>
      <c r="B123" s="87"/>
      <c r="C123" s="90"/>
      <c r="D123" s="91"/>
      <c r="E123" s="91"/>
      <c r="F123" s="91"/>
      <c r="G123" s="11" t="s">
        <v>18</v>
      </c>
      <c r="H123" s="12">
        <v>0</v>
      </c>
      <c r="I123" s="17">
        <v>21866.5</v>
      </c>
      <c r="J123" s="12">
        <v>0</v>
      </c>
      <c r="K123" s="12">
        <v>0</v>
      </c>
      <c r="L123" s="12">
        <v>0</v>
      </c>
      <c r="M123" s="12">
        <v>0</v>
      </c>
      <c r="N123" s="12">
        <v>0</v>
      </c>
      <c r="O123" s="12">
        <v>0</v>
      </c>
      <c r="P123" s="12">
        <v>0</v>
      </c>
      <c r="Q123" s="12">
        <v>0</v>
      </c>
      <c r="R123" s="12">
        <v>0</v>
      </c>
      <c r="S123" s="12">
        <v>0</v>
      </c>
      <c r="T123" s="88"/>
      <c r="U123" s="88"/>
      <c r="V123" s="88"/>
      <c r="W123" s="88"/>
      <c r="X123" s="88"/>
      <c r="Y123" s="92"/>
      <c r="Z123" s="89"/>
      <c r="AA123" s="84"/>
    </row>
    <row r="124" spans="1:27" s="6" customFormat="1" x14ac:dyDescent="0.25">
      <c r="A124" s="48"/>
      <c r="B124" s="87"/>
      <c r="C124" s="90" t="s">
        <v>109</v>
      </c>
      <c r="D124" s="91" t="s">
        <v>110</v>
      </c>
      <c r="E124" s="91" t="s">
        <v>21</v>
      </c>
      <c r="F124" s="91">
        <v>2026</v>
      </c>
      <c r="G124" s="11" t="s">
        <v>16</v>
      </c>
      <c r="H124" s="12">
        <v>2</v>
      </c>
      <c r="I124" s="12">
        <v>2</v>
      </c>
      <c r="J124" s="12">
        <v>2</v>
      </c>
      <c r="K124" s="12">
        <v>2</v>
      </c>
      <c r="L124" s="12">
        <v>2</v>
      </c>
      <c r="M124" s="12">
        <v>2</v>
      </c>
      <c r="N124" s="12">
        <v>2</v>
      </c>
      <c r="O124" s="12">
        <v>2</v>
      </c>
      <c r="P124" s="12">
        <v>2</v>
      </c>
      <c r="Q124" s="12">
        <v>2</v>
      </c>
      <c r="R124" s="12">
        <v>2</v>
      </c>
      <c r="S124" s="12">
        <v>2</v>
      </c>
      <c r="T124" s="88"/>
      <c r="U124" s="88">
        <v>35000</v>
      </c>
      <c r="V124" s="88"/>
      <c r="W124" s="88"/>
      <c r="X124" s="88"/>
      <c r="Y124" s="92">
        <f>+U124</f>
        <v>35000</v>
      </c>
      <c r="Z124" s="89">
        <v>2.2999999999999998</v>
      </c>
      <c r="AA124" s="83"/>
    </row>
    <row r="125" spans="1:27" s="6" customFormat="1" x14ac:dyDescent="0.25">
      <c r="A125" s="48"/>
      <c r="B125" s="87"/>
      <c r="C125" s="90"/>
      <c r="D125" s="91"/>
      <c r="E125" s="91"/>
      <c r="F125" s="91"/>
      <c r="G125" s="11" t="s">
        <v>18</v>
      </c>
      <c r="H125" s="12">
        <v>0</v>
      </c>
      <c r="I125" s="17">
        <v>21866.5</v>
      </c>
      <c r="J125" s="12">
        <v>0</v>
      </c>
      <c r="K125" s="12">
        <v>0</v>
      </c>
      <c r="L125" s="12">
        <v>0</v>
      </c>
      <c r="M125" s="12">
        <v>0</v>
      </c>
      <c r="N125" s="12">
        <v>0</v>
      </c>
      <c r="O125" s="12">
        <v>0</v>
      </c>
      <c r="P125" s="12">
        <v>0</v>
      </c>
      <c r="Q125" s="12">
        <v>0</v>
      </c>
      <c r="R125" s="12">
        <v>0</v>
      </c>
      <c r="S125" s="12">
        <v>0</v>
      </c>
      <c r="T125" s="88"/>
      <c r="U125" s="88"/>
      <c r="V125" s="88"/>
      <c r="W125" s="88"/>
      <c r="X125" s="88"/>
      <c r="Y125" s="92"/>
      <c r="Z125" s="89"/>
      <c r="AA125" s="84"/>
    </row>
    <row r="126" spans="1:27" s="6" customFormat="1" x14ac:dyDescent="0.25">
      <c r="A126" s="48"/>
      <c r="B126" s="87"/>
      <c r="C126" s="90" t="s">
        <v>111</v>
      </c>
      <c r="D126" s="91" t="s">
        <v>112</v>
      </c>
      <c r="E126" s="91" t="s">
        <v>21</v>
      </c>
      <c r="F126" s="91">
        <v>2026</v>
      </c>
      <c r="G126" s="11" t="s">
        <v>16</v>
      </c>
      <c r="H126" s="12">
        <v>2</v>
      </c>
      <c r="I126" s="12">
        <v>2</v>
      </c>
      <c r="J126" s="12">
        <v>2</v>
      </c>
      <c r="K126" s="12">
        <v>2</v>
      </c>
      <c r="L126" s="12">
        <v>2</v>
      </c>
      <c r="M126" s="12">
        <v>2</v>
      </c>
      <c r="N126" s="12">
        <v>2</v>
      </c>
      <c r="O126" s="12">
        <v>2</v>
      </c>
      <c r="P126" s="12">
        <v>2</v>
      </c>
      <c r="Q126" s="12">
        <v>2</v>
      </c>
      <c r="R126" s="12">
        <v>2</v>
      </c>
      <c r="S126" s="12">
        <v>2</v>
      </c>
      <c r="T126" s="88"/>
      <c r="U126" s="88">
        <v>30000</v>
      </c>
      <c r="V126" s="88"/>
      <c r="W126" s="88"/>
      <c r="X126" s="88"/>
      <c r="Y126" s="92">
        <f>+U126</f>
        <v>30000</v>
      </c>
      <c r="Z126" s="89">
        <v>2.2999999999999998</v>
      </c>
      <c r="AA126" s="83"/>
    </row>
    <row r="127" spans="1:27" s="6" customFormat="1" x14ac:dyDescent="0.25">
      <c r="A127" s="48"/>
      <c r="B127" s="87"/>
      <c r="C127" s="90"/>
      <c r="D127" s="91"/>
      <c r="E127" s="91"/>
      <c r="F127" s="91"/>
      <c r="G127" s="11" t="s">
        <v>18</v>
      </c>
      <c r="H127" s="12">
        <v>0</v>
      </c>
      <c r="I127" s="17">
        <v>21866.5</v>
      </c>
      <c r="J127" s="12">
        <v>0</v>
      </c>
      <c r="K127" s="12">
        <v>0</v>
      </c>
      <c r="L127" s="12">
        <v>0</v>
      </c>
      <c r="M127" s="12">
        <v>0</v>
      </c>
      <c r="N127" s="12">
        <v>0</v>
      </c>
      <c r="O127" s="12">
        <v>0</v>
      </c>
      <c r="P127" s="12">
        <v>0</v>
      </c>
      <c r="Q127" s="12">
        <v>0</v>
      </c>
      <c r="R127" s="12">
        <v>0</v>
      </c>
      <c r="S127" s="12">
        <v>0</v>
      </c>
      <c r="T127" s="88"/>
      <c r="U127" s="88"/>
      <c r="V127" s="88"/>
      <c r="W127" s="88"/>
      <c r="X127" s="88"/>
      <c r="Y127" s="92"/>
      <c r="Z127" s="89"/>
      <c r="AA127" s="84"/>
    </row>
    <row r="128" spans="1:27" ht="14.25" customHeight="1" x14ac:dyDescent="0.25">
      <c r="B128" s="76">
        <v>96</v>
      </c>
      <c r="C128" s="96" t="s">
        <v>113</v>
      </c>
      <c r="D128" s="97"/>
      <c r="E128" s="65"/>
      <c r="F128" s="65"/>
      <c r="G128" s="65"/>
      <c r="H128" s="65"/>
      <c r="I128" s="65"/>
      <c r="J128" s="65"/>
      <c r="K128" s="65"/>
      <c r="L128" s="65"/>
      <c r="M128" s="65"/>
      <c r="N128" s="65"/>
      <c r="O128" s="65"/>
      <c r="P128" s="65"/>
      <c r="Q128" s="65"/>
      <c r="R128" s="65"/>
      <c r="S128" s="65"/>
      <c r="T128" s="35"/>
      <c r="U128" s="35"/>
      <c r="V128" s="35"/>
      <c r="W128" s="35"/>
      <c r="X128" s="35"/>
      <c r="Y128" s="35"/>
      <c r="Z128" s="36"/>
      <c r="AA128" s="5"/>
    </row>
    <row r="129" spans="1:93" s="6" customFormat="1" x14ac:dyDescent="0.25">
      <c r="A129" s="46"/>
      <c r="B129" s="87"/>
      <c r="C129" s="90" t="s">
        <v>114</v>
      </c>
      <c r="D129" s="91" t="s">
        <v>115</v>
      </c>
      <c r="E129" s="91" t="s">
        <v>21</v>
      </c>
      <c r="F129" s="91">
        <v>2026</v>
      </c>
      <c r="G129" s="11" t="s">
        <v>16</v>
      </c>
      <c r="H129" s="12">
        <v>2</v>
      </c>
      <c r="I129" s="12">
        <v>2</v>
      </c>
      <c r="J129" s="12">
        <v>2</v>
      </c>
      <c r="K129" s="12">
        <v>2</v>
      </c>
      <c r="L129" s="12">
        <v>2</v>
      </c>
      <c r="M129" s="12">
        <v>2</v>
      </c>
      <c r="N129" s="12">
        <v>2</v>
      </c>
      <c r="O129" s="12">
        <v>2</v>
      </c>
      <c r="P129" s="12">
        <v>2</v>
      </c>
      <c r="Q129" s="12">
        <v>2</v>
      </c>
      <c r="R129" s="12">
        <v>2</v>
      </c>
      <c r="S129" s="12">
        <v>2</v>
      </c>
      <c r="T129" s="88"/>
      <c r="U129" s="88">
        <f>1500*12</f>
        <v>18000</v>
      </c>
      <c r="V129" s="88"/>
      <c r="W129" s="88"/>
      <c r="X129" s="88"/>
      <c r="Y129" s="92">
        <f>+U129</f>
        <v>18000</v>
      </c>
      <c r="Z129" s="89">
        <v>2.2999999999999998</v>
      </c>
      <c r="AA129" s="83"/>
    </row>
    <row r="130" spans="1:93" s="6" customFormat="1" x14ac:dyDescent="0.25">
      <c r="A130" s="46"/>
      <c r="B130" s="87"/>
      <c r="C130" s="90"/>
      <c r="D130" s="91"/>
      <c r="E130" s="91"/>
      <c r="F130" s="91"/>
      <c r="G130" s="11" t="s">
        <v>18</v>
      </c>
      <c r="H130" s="12">
        <v>0</v>
      </c>
      <c r="I130" s="17">
        <v>19999.599999999999</v>
      </c>
      <c r="J130" s="12">
        <v>0</v>
      </c>
      <c r="K130" s="12">
        <v>0</v>
      </c>
      <c r="L130" s="12">
        <v>0</v>
      </c>
      <c r="M130" s="12">
        <v>0</v>
      </c>
      <c r="N130" s="12">
        <v>0</v>
      </c>
      <c r="O130" s="12">
        <v>0</v>
      </c>
      <c r="P130" s="12">
        <v>0</v>
      </c>
      <c r="Q130" s="12">
        <v>0</v>
      </c>
      <c r="R130" s="12">
        <v>0</v>
      </c>
      <c r="S130" s="12">
        <v>0</v>
      </c>
      <c r="T130" s="88"/>
      <c r="U130" s="88"/>
      <c r="V130" s="88"/>
      <c r="W130" s="88"/>
      <c r="X130" s="88"/>
      <c r="Y130" s="92"/>
      <c r="Z130" s="89"/>
      <c r="AA130" s="84"/>
    </row>
    <row r="131" spans="1:93" s="10" customFormat="1" ht="15" customHeight="1" x14ac:dyDescent="0.25">
      <c r="A131" s="47">
        <v>10</v>
      </c>
      <c r="B131" s="76">
        <v>86</v>
      </c>
      <c r="C131" s="123" t="s">
        <v>156</v>
      </c>
      <c r="D131" s="124"/>
      <c r="E131" s="63"/>
      <c r="F131" s="63"/>
      <c r="G131" s="63"/>
      <c r="H131" s="63"/>
      <c r="I131" s="63"/>
      <c r="J131" s="63"/>
      <c r="K131" s="63"/>
      <c r="L131" s="63"/>
      <c r="M131" s="63"/>
      <c r="N131" s="63"/>
      <c r="O131" s="63"/>
      <c r="P131" s="63"/>
      <c r="Q131" s="63"/>
      <c r="R131" s="63"/>
      <c r="S131" s="64"/>
      <c r="T131" s="19"/>
      <c r="U131" s="19"/>
      <c r="V131" s="19"/>
      <c r="W131" s="19"/>
      <c r="X131" s="19"/>
      <c r="Y131" s="7"/>
      <c r="Z131" s="8"/>
      <c r="AA131" s="9"/>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row>
    <row r="132" spans="1:93" s="6" customFormat="1" x14ac:dyDescent="0.25">
      <c r="A132" s="46"/>
      <c r="B132" s="83"/>
      <c r="C132" s="90" t="s">
        <v>157</v>
      </c>
      <c r="D132" s="91" t="s">
        <v>158</v>
      </c>
      <c r="E132" s="91" t="s">
        <v>21</v>
      </c>
      <c r="F132" s="91">
        <v>2026</v>
      </c>
      <c r="G132" s="11" t="s">
        <v>16</v>
      </c>
      <c r="H132" s="12">
        <v>5</v>
      </c>
      <c r="I132" s="12">
        <v>10</v>
      </c>
      <c r="J132" s="12">
        <v>10</v>
      </c>
      <c r="K132" s="12">
        <v>10</v>
      </c>
      <c r="L132" s="12">
        <v>10</v>
      </c>
      <c r="M132" s="12">
        <v>10</v>
      </c>
      <c r="N132" s="12">
        <v>10</v>
      </c>
      <c r="O132" s="12">
        <v>10</v>
      </c>
      <c r="P132" s="12">
        <v>10</v>
      </c>
      <c r="Q132" s="12">
        <v>10</v>
      </c>
      <c r="R132" s="12">
        <v>10</v>
      </c>
      <c r="S132" s="12">
        <v>10</v>
      </c>
      <c r="T132" s="88"/>
      <c r="U132" s="88">
        <f>+Y132+Y133</f>
        <v>100000</v>
      </c>
      <c r="V132" s="88"/>
      <c r="W132" s="88"/>
      <c r="X132" s="88"/>
      <c r="Y132" s="14">
        <v>90000</v>
      </c>
      <c r="Z132" s="15">
        <v>2.2999999999999998</v>
      </c>
      <c r="AA132" s="83"/>
    </row>
    <row r="133" spans="1:93" s="6" customFormat="1" x14ac:dyDescent="0.25">
      <c r="A133" s="46"/>
      <c r="B133" s="84"/>
      <c r="C133" s="90"/>
      <c r="D133" s="91"/>
      <c r="E133" s="91"/>
      <c r="F133" s="91"/>
      <c r="G133" s="11" t="s">
        <v>18</v>
      </c>
      <c r="H133" s="12">
        <v>0</v>
      </c>
      <c r="I133" s="17">
        <v>54150.2</v>
      </c>
      <c r="J133" s="12">
        <v>0</v>
      </c>
      <c r="K133" s="12">
        <v>0</v>
      </c>
      <c r="L133" s="12">
        <v>0</v>
      </c>
      <c r="M133" s="12">
        <v>0</v>
      </c>
      <c r="N133" s="12">
        <v>0</v>
      </c>
      <c r="O133" s="12">
        <v>0</v>
      </c>
      <c r="P133" s="12">
        <v>0</v>
      </c>
      <c r="Q133" s="12">
        <v>0</v>
      </c>
      <c r="R133" s="12">
        <v>0</v>
      </c>
      <c r="S133" s="12">
        <v>0</v>
      </c>
      <c r="T133" s="88"/>
      <c r="U133" s="88"/>
      <c r="V133" s="88"/>
      <c r="W133" s="88"/>
      <c r="X133" s="88"/>
      <c r="Y133" s="14">
        <v>10000</v>
      </c>
      <c r="Z133" s="18">
        <v>2.6</v>
      </c>
      <c r="AA133" s="84"/>
    </row>
    <row r="134" spans="1:93" s="10" customFormat="1" ht="15" customHeight="1" x14ac:dyDescent="0.25">
      <c r="A134" s="47">
        <v>11</v>
      </c>
      <c r="B134" s="76">
        <v>95</v>
      </c>
      <c r="C134" s="123" t="s">
        <v>159</v>
      </c>
      <c r="D134" s="124"/>
      <c r="E134" s="63"/>
      <c r="F134" s="63"/>
      <c r="G134" s="63"/>
      <c r="H134" s="63"/>
      <c r="I134" s="63"/>
      <c r="J134" s="63"/>
      <c r="K134" s="63"/>
      <c r="L134" s="63"/>
      <c r="M134" s="63"/>
      <c r="N134" s="63"/>
      <c r="O134" s="63"/>
      <c r="P134" s="63"/>
      <c r="Q134" s="63"/>
      <c r="R134" s="63"/>
      <c r="S134" s="64"/>
      <c r="T134" s="19"/>
      <c r="U134" s="19"/>
      <c r="V134" s="19"/>
      <c r="W134" s="19"/>
      <c r="X134" s="19"/>
      <c r="Y134" s="7"/>
      <c r="Z134" s="8"/>
      <c r="AA134" s="9"/>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row>
    <row r="135" spans="1:93" s="6" customFormat="1" x14ac:dyDescent="0.25">
      <c r="A135" s="49"/>
      <c r="B135" s="83"/>
      <c r="C135" s="90" t="s">
        <v>160</v>
      </c>
      <c r="D135" s="91" t="s">
        <v>161</v>
      </c>
      <c r="E135" s="91" t="s">
        <v>21</v>
      </c>
      <c r="F135" s="91">
        <v>2026</v>
      </c>
      <c r="G135" s="11" t="s">
        <v>16</v>
      </c>
      <c r="H135" s="12">
        <v>2</v>
      </c>
      <c r="I135" s="12">
        <v>5</v>
      </c>
      <c r="J135" s="12">
        <v>5</v>
      </c>
      <c r="K135" s="12">
        <v>5</v>
      </c>
      <c r="L135" s="12">
        <v>5</v>
      </c>
      <c r="M135" s="12">
        <v>5</v>
      </c>
      <c r="N135" s="12">
        <v>5</v>
      </c>
      <c r="O135" s="12">
        <v>5</v>
      </c>
      <c r="P135" s="12">
        <v>5</v>
      </c>
      <c r="Q135" s="12">
        <v>5</v>
      </c>
      <c r="R135" s="12">
        <v>5</v>
      </c>
      <c r="S135" s="12">
        <v>3</v>
      </c>
      <c r="T135" s="88"/>
      <c r="U135" s="88">
        <f>+Y135+Y136</f>
        <v>55000</v>
      </c>
      <c r="V135" s="88"/>
      <c r="W135" s="88"/>
      <c r="X135" s="88"/>
      <c r="Y135" s="14">
        <v>50000</v>
      </c>
      <c r="Z135" s="15">
        <v>2.2999999999999998</v>
      </c>
      <c r="AA135" s="83"/>
    </row>
    <row r="136" spans="1:93" s="6" customFormat="1" x14ac:dyDescent="0.25">
      <c r="A136" s="49"/>
      <c r="B136" s="84"/>
      <c r="C136" s="90"/>
      <c r="D136" s="91"/>
      <c r="E136" s="91"/>
      <c r="F136" s="91"/>
      <c r="G136" s="11" t="s">
        <v>18</v>
      </c>
      <c r="H136" s="12">
        <v>0</v>
      </c>
      <c r="I136" s="17">
        <v>24418.9</v>
      </c>
      <c r="J136" s="12">
        <v>0</v>
      </c>
      <c r="K136" s="12">
        <v>0</v>
      </c>
      <c r="L136" s="12">
        <v>0</v>
      </c>
      <c r="M136" s="12">
        <v>0</v>
      </c>
      <c r="N136" s="12">
        <v>0</v>
      </c>
      <c r="O136" s="12">
        <v>0</v>
      </c>
      <c r="P136" s="12">
        <v>0</v>
      </c>
      <c r="Q136" s="12">
        <v>0</v>
      </c>
      <c r="R136" s="12">
        <v>0</v>
      </c>
      <c r="S136" s="12">
        <v>0</v>
      </c>
      <c r="T136" s="88"/>
      <c r="U136" s="88"/>
      <c r="V136" s="88"/>
      <c r="W136" s="88"/>
      <c r="X136" s="88"/>
      <c r="Y136" s="14">
        <v>5000</v>
      </c>
      <c r="Z136" s="18">
        <v>2.6</v>
      </c>
      <c r="AA136" s="84"/>
    </row>
    <row r="137" spans="1:93" ht="14.25" customHeight="1" x14ac:dyDescent="0.25">
      <c r="B137" s="76">
        <v>62</v>
      </c>
      <c r="C137" s="96" t="s">
        <v>162</v>
      </c>
      <c r="D137" s="97"/>
      <c r="E137" s="65"/>
      <c r="F137" s="65"/>
      <c r="G137" s="65"/>
      <c r="H137" s="65"/>
      <c r="I137" s="65"/>
      <c r="J137" s="65"/>
      <c r="K137" s="65"/>
      <c r="L137" s="65"/>
      <c r="M137" s="65"/>
      <c r="N137" s="65"/>
      <c r="O137" s="65"/>
      <c r="P137" s="65"/>
      <c r="Q137" s="65"/>
      <c r="R137" s="65"/>
      <c r="S137" s="65"/>
      <c r="T137" s="35"/>
      <c r="U137" s="35"/>
      <c r="V137" s="35"/>
      <c r="W137" s="35"/>
      <c r="X137" s="35"/>
      <c r="Y137" s="35"/>
      <c r="Z137" s="36"/>
      <c r="AA137" s="5"/>
    </row>
    <row r="138" spans="1:93" s="6" customFormat="1" x14ac:dyDescent="0.25">
      <c r="A138" s="46"/>
      <c r="B138" s="83"/>
      <c r="C138" s="90" t="s">
        <v>163</v>
      </c>
      <c r="D138" s="91" t="s">
        <v>164</v>
      </c>
      <c r="E138" s="91" t="s">
        <v>165</v>
      </c>
      <c r="F138" s="91">
        <v>2026</v>
      </c>
      <c r="G138" s="11" t="s">
        <v>16</v>
      </c>
      <c r="H138" s="12">
        <v>3</v>
      </c>
      <c r="I138" s="12">
        <v>4</v>
      </c>
      <c r="J138" s="12">
        <v>5</v>
      </c>
      <c r="K138" s="12">
        <v>5</v>
      </c>
      <c r="L138" s="12">
        <v>5</v>
      </c>
      <c r="M138" s="12">
        <v>5</v>
      </c>
      <c r="N138" s="12">
        <v>5</v>
      </c>
      <c r="O138" s="12">
        <v>5</v>
      </c>
      <c r="P138" s="12">
        <v>5</v>
      </c>
      <c r="Q138" s="12">
        <v>5</v>
      </c>
      <c r="R138" s="12">
        <v>5</v>
      </c>
      <c r="S138" s="12">
        <v>3</v>
      </c>
      <c r="T138" s="88"/>
      <c r="U138" s="88">
        <v>10000</v>
      </c>
      <c r="V138" s="88"/>
      <c r="W138" s="88">
        <v>235000</v>
      </c>
      <c r="X138" s="88"/>
      <c r="Y138" s="92">
        <f>SUM(U138:X139)</f>
        <v>245000</v>
      </c>
      <c r="Z138" s="89">
        <v>2.2999999999999998</v>
      </c>
      <c r="AA138" s="83"/>
    </row>
    <row r="139" spans="1:93" s="6" customFormat="1" x14ac:dyDescent="0.25">
      <c r="A139" s="46"/>
      <c r="B139" s="84"/>
      <c r="C139" s="90"/>
      <c r="D139" s="91"/>
      <c r="E139" s="91"/>
      <c r="F139" s="91"/>
      <c r="G139" s="11" t="s">
        <v>18</v>
      </c>
      <c r="H139" s="12">
        <v>0</v>
      </c>
      <c r="I139" s="17">
        <v>128784</v>
      </c>
      <c r="J139" s="17">
        <v>36000</v>
      </c>
      <c r="K139" s="12">
        <v>0</v>
      </c>
      <c r="L139" s="12">
        <v>0</v>
      </c>
      <c r="M139" s="12">
        <v>0</v>
      </c>
      <c r="N139" s="12">
        <v>0</v>
      </c>
      <c r="O139" s="12">
        <v>0</v>
      </c>
      <c r="P139" s="12">
        <v>96</v>
      </c>
      <c r="Q139" s="12">
        <v>0</v>
      </c>
      <c r="R139" s="17">
        <v>12000</v>
      </c>
      <c r="S139" s="12">
        <v>0</v>
      </c>
      <c r="T139" s="88"/>
      <c r="U139" s="88"/>
      <c r="V139" s="88"/>
      <c r="W139" s="88"/>
      <c r="X139" s="88"/>
      <c r="Y139" s="92"/>
      <c r="Z139" s="89"/>
      <c r="AA139" s="84"/>
    </row>
    <row r="140" spans="1:93" s="6" customFormat="1" x14ac:dyDescent="0.25">
      <c r="A140" s="46"/>
      <c r="B140" s="83"/>
      <c r="C140" s="90" t="s">
        <v>166</v>
      </c>
      <c r="D140" s="91" t="s">
        <v>167</v>
      </c>
      <c r="E140" s="91" t="s">
        <v>165</v>
      </c>
      <c r="F140" s="91">
        <v>2026</v>
      </c>
      <c r="G140" s="11" t="s">
        <v>16</v>
      </c>
      <c r="H140" s="12">
        <v>0</v>
      </c>
      <c r="I140" s="12">
        <v>0</v>
      </c>
      <c r="J140" s="12">
        <v>0</v>
      </c>
      <c r="K140" s="12">
        <v>0</v>
      </c>
      <c r="L140" s="12">
        <v>0</v>
      </c>
      <c r="M140" s="12">
        <v>80</v>
      </c>
      <c r="N140" s="12">
        <v>0</v>
      </c>
      <c r="O140" s="12">
        <v>0</v>
      </c>
      <c r="P140" s="12">
        <v>80</v>
      </c>
      <c r="Q140" s="12">
        <v>0</v>
      </c>
      <c r="R140" s="12">
        <v>0</v>
      </c>
      <c r="S140" s="12">
        <v>0</v>
      </c>
      <c r="T140" s="88"/>
      <c r="U140" s="88">
        <v>15000</v>
      </c>
      <c r="V140" s="88"/>
      <c r="W140" s="88"/>
      <c r="X140" s="88"/>
      <c r="Y140" s="92">
        <f>SUM(U140:X141)</f>
        <v>15000</v>
      </c>
      <c r="Z140" s="89">
        <v>2.2999999999999998</v>
      </c>
      <c r="AA140" s="83"/>
    </row>
    <row r="141" spans="1:93" s="6" customFormat="1" x14ac:dyDescent="0.25">
      <c r="A141" s="46"/>
      <c r="B141" s="84"/>
      <c r="C141" s="90"/>
      <c r="D141" s="91"/>
      <c r="E141" s="91"/>
      <c r="F141" s="91"/>
      <c r="G141" s="11" t="s">
        <v>18</v>
      </c>
      <c r="H141" s="12">
        <v>336</v>
      </c>
      <c r="I141" s="17">
        <v>4585</v>
      </c>
      <c r="J141" s="12">
        <v>0</v>
      </c>
      <c r="K141" s="12">
        <v>0</v>
      </c>
      <c r="L141" s="12">
        <v>0</v>
      </c>
      <c r="M141" s="12">
        <v>0</v>
      </c>
      <c r="N141" s="12">
        <v>0</v>
      </c>
      <c r="O141" s="12">
        <v>0</v>
      </c>
      <c r="P141" s="12">
        <v>0</v>
      </c>
      <c r="Q141" s="12">
        <v>0</v>
      </c>
      <c r="R141" s="12">
        <v>0</v>
      </c>
      <c r="S141" s="12">
        <v>0</v>
      </c>
      <c r="T141" s="88"/>
      <c r="U141" s="88"/>
      <c r="V141" s="88"/>
      <c r="W141" s="88"/>
      <c r="X141" s="88"/>
      <c r="Y141" s="92"/>
      <c r="Z141" s="89"/>
      <c r="AA141" s="84"/>
    </row>
    <row r="142" spans="1:93" s="6" customFormat="1" x14ac:dyDescent="0.25">
      <c r="A142" s="46"/>
      <c r="B142" s="83"/>
      <c r="C142" s="90" t="s">
        <v>168</v>
      </c>
      <c r="D142" s="91" t="s">
        <v>169</v>
      </c>
      <c r="E142" s="91" t="s">
        <v>21</v>
      </c>
      <c r="F142" s="91">
        <v>2026</v>
      </c>
      <c r="G142" s="11" t="s">
        <v>16</v>
      </c>
      <c r="H142" s="12">
        <v>2</v>
      </c>
      <c r="I142" s="12">
        <v>5</v>
      </c>
      <c r="J142" s="12">
        <v>5</v>
      </c>
      <c r="K142" s="12">
        <v>5</v>
      </c>
      <c r="L142" s="12">
        <v>5</v>
      </c>
      <c r="M142" s="12">
        <v>5</v>
      </c>
      <c r="N142" s="12">
        <v>5</v>
      </c>
      <c r="O142" s="12">
        <v>5</v>
      </c>
      <c r="P142" s="12">
        <v>5</v>
      </c>
      <c r="Q142" s="12">
        <v>5</v>
      </c>
      <c r="R142" s="12">
        <v>5</v>
      </c>
      <c r="S142" s="12">
        <v>2</v>
      </c>
      <c r="T142" s="88"/>
      <c r="U142" s="88">
        <f>+Y142+Y143</f>
        <v>30000</v>
      </c>
      <c r="V142" s="88"/>
      <c r="W142" s="88"/>
      <c r="X142" s="88"/>
      <c r="Y142" s="14">
        <v>25000</v>
      </c>
      <c r="Z142" s="15">
        <v>2.2999999999999998</v>
      </c>
      <c r="AA142" s="83"/>
    </row>
    <row r="143" spans="1:93" s="6" customFormat="1" x14ac:dyDescent="0.25">
      <c r="A143" s="46"/>
      <c r="B143" s="84"/>
      <c r="C143" s="90"/>
      <c r="D143" s="91"/>
      <c r="E143" s="91"/>
      <c r="F143" s="91"/>
      <c r="G143" s="11" t="s">
        <v>18</v>
      </c>
      <c r="H143" s="12">
        <v>0</v>
      </c>
      <c r="I143" s="17">
        <v>5079</v>
      </c>
      <c r="J143" s="12">
        <v>0</v>
      </c>
      <c r="K143" s="12">
        <v>0</v>
      </c>
      <c r="L143" s="12">
        <v>0</v>
      </c>
      <c r="M143" s="12">
        <v>0</v>
      </c>
      <c r="N143" s="12">
        <v>0</v>
      </c>
      <c r="O143" s="12">
        <v>0</v>
      </c>
      <c r="P143" s="12">
        <v>0</v>
      </c>
      <c r="Q143" s="12">
        <v>0</v>
      </c>
      <c r="R143" s="12">
        <v>0</v>
      </c>
      <c r="S143" s="12">
        <v>0</v>
      </c>
      <c r="T143" s="88"/>
      <c r="U143" s="88"/>
      <c r="V143" s="88"/>
      <c r="W143" s="88"/>
      <c r="X143" s="88"/>
      <c r="Y143" s="14">
        <v>5000</v>
      </c>
      <c r="Z143" s="18">
        <v>2.6</v>
      </c>
      <c r="AA143" s="84"/>
    </row>
    <row r="144" spans="1:93" ht="14.25" customHeight="1" x14ac:dyDescent="0.25">
      <c r="B144" s="76">
        <v>31</v>
      </c>
      <c r="C144" s="96" t="s">
        <v>170</v>
      </c>
      <c r="D144" s="97"/>
      <c r="E144" s="65"/>
      <c r="F144" s="65"/>
      <c r="G144" s="65"/>
      <c r="H144" s="65"/>
      <c r="I144" s="65"/>
      <c r="J144" s="65"/>
      <c r="K144" s="65"/>
      <c r="L144" s="65"/>
      <c r="M144" s="65"/>
      <c r="N144" s="65"/>
      <c r="O144" s="65"/>
      <c r="P144" s="65"/>
      <c r="Q144" s="65"/>
      <c r="R144" s="65"/>
      <c r="S144" s="65"/>
      <c r="T144" s="35"/>
      <c r="U144" s="35"/>
      <c r="V144" s="35"/>
      <c r="W144" s="35"/>
      <c r="X144" s="35"/>
      <c r="Y144" s="35"/>
      <c r="Z144" s="36"/>
      <c r="AA144" s="5"/>
    </row>
    <row r="145" spans="1:27" s="6" customFormat="1" x14ac:dyDescent="0.25">
      <c r="A145" s="46"/>
      <c r="B145" s="83"/>
      <c r="C145" s="90" t="s">
        <v>171</v>
      </c>
      <c r="D145" s="91" t="s">
        <v>172</v>
      </c>
      <c r="E145" s="91" t="s">
        <v>165</v>
      </c>
      <c r="F145" s="91">
        <v>2026</v>
      </c>
      <c r="G145" s="11" t="s">
        <v>16</v>
      </c>
      <c r="H145" s="12">
        <v>0</v>
      </c>
      <c r="I145" s="12">
        <v>3</v>
      </c>
      <c r="J145" s="12">
        <v>3</v>
      </c>
      <c r="K145" s="12">
        <v>3</v>
      </c>
      <c r="L145" s="12">
        <v>3</v>
      </c>
      <c r="M145" s="12">
        <v>3</v>
      </c>
      <c r="N145" s="12">
        <v>3</v>
      </c>
      <c r="O145" s="12">
        <v>3</v>
      </c>
      <c r="P145" s="12">
        <v>3</v>
      </c>
      <c r="Q145" s="12">
        <v>3</v>
      </c>
      <c r="R145" s="12">
        <v>2</v>
      </c>
      <c r="S145" s="12">
        <v>0</v>
      </c>
      <c r="T145" s="88"/>
      <c r="U145" s="88"/>
      <c r="V145" s="88"/>
      <c r="W145" s="88">
        <v>25000</v>
      </c>
      <c r="X145" s="88"/>
      <c r="Y145" s="92">
        <f>SUM(U145:X146)</f>
        <v>25000</v>
      </c>
      <c r="Z145" s="89">
        <v>2.2999999999999998</v>
      </c>
      <c r="AA145" s="83"/>
    </row>
    <row r="146" spans="1:27" s="6" customFormat="1" x14ac:dyDescent="0.25">
      <c r="A146" s="46"/>
      <c r="B146" s="84"/>
      <c r="C146" s="90"/>
      <c r="D146" s="91"/>
      <c r="E146" s="91"/>
      <c r="F146" s="91"/>
      <c r="G146" s="11" t="s">
        <v>18</v>
      </c>
      <c r="H146" s="12">
        <v>0</v>
      </c>
      <c r="I146" s="17">
        <v>10000</v>
      </c>
      <c r="J146" s="12">
        <v>0</v>
      </c>
      <c r="K146" s="12">
        <v>0</v>
      </c>
      <c r="L146" s="12">
        <v>0</v>
      </c>
      <c r="M146" s="12">
        <v>0</v>
      </c>
      <c r="N146" s="12">
        <v>0</v>
      </c>
      <c r="O146" s="12">
        <v>0</v>
      </c>
      <c r="P146" s="12">
        <v>0</v>
      </c>
      <c r="Q146" s="12">
        <v>0</v>
      </c>
      <c r="R146" s="12">
        <v>0</v>
      </c>
      <c r="S146" s="12">
        <v>0</v>
      </c>
      <c r="T146" s="88"/>
      <c r="U146" s="88"/>
      <c r="V146" s="88"/>
      <c r="W146" s="88"/>
      <c r="X146" s="88"/>
      <c r="Y146" s="92"/>
      <c r="Z146" s="89"/>
      <c r="AA146" s="84"/>
    </row>
    <row r="147" spans="1:27" s="6" customFormat="1" x14ac:dyDescent="0.25">
      <c r="A147" s="46"/>
      <c r="B147" s="83"/>
      <c r="C147" s="90" t="s">
        <v>173</v>
      </c>
      <c r="D147" s="91" t="s">
        <v>174</v>
      </c>
      <c r="E147" s="91" t="s">
        <v>21</v>
      </c>
      <c r="F147" s="91">
        <v>2026</v>
      </c>
      <c r="G147" s="11" t="s">
        <v>16</v>
      </c>
      <c r="H147" s="12">
        <v>1</v>
      </c>
      <c r="I147" s="12">
        <v>2</v>
      </c>
      <c r="J147" s="12">
        <v>3</v>
      </c>
      <c r="K147" s="12">
        <v>3</v>
      </c>
      <c r="L147" s="12">
        <v>3</v>
      </c>
      <c r="M147" s="12">
        <v>3</v>
      </c>
      <c r="N147" s="12">
        <v>3</v>
      </c>
      <c r="O147" s="12">
        <v>3</v>
      </c>
      <c r="P147" s="12">
        <v>3</v>
      </c>
      <c r="Q147" s="12">
        <v>3</v>
      </c>
      <c r="R147" s="12">
        <v>2</v>
      </c>
      <c r="S147" s="12">
        <v>1</v>
      </c>
      <c r="T147" s="88"/>
      <c r="U147" s="88">
        <f>+Y147+Y148</f>
        <v>12500</v>
      </c>
      <c r="V147" s="88"/>
      <c r="W147" s="88"/>
      <c r="X147" s="88"/>
      <c r="Y147" s="14">
        <v>10000</v>
      </c>
      <c r="Z147" s="15">
        <v>2.2999999999999998</v>
      </c>
      <c r="AA147" s="83"/>
    </row>
    <row r="148" spans="1:27" s="6" customFormat="1" x14ac:dyDescent="0.25">
      <c r="A148" s="46"/>
      <c r="B148" s="84"/>
      <c r="C148" s="90"/>
      <c r="D148" s="91"/>
      <c r="E148" s="91"/>
      <c r="F148" s="91"/>
      <c r="G148" s="11" t="s">
        <v>18</v>
      </c>
      <c r="H148" s="12">
        <v>0</v>
      </c>
      <c r="I148" s="12">
        <v>0</v>
      </c>
      <c r="J148" s="12">
        <v>0</v>
      </c>
      <c r="K148" s="12">
        <v>0</v>
      </c>
      <c r="L148" s="12">
        <v>0</v>
      </c>
      <c r="M148" s="12">
        <v>0</v>
      </c>
      <c r="N148" s="12">
        <v>0</v>
      </c>
      <c r="O148" s="12">
        <v>0</v>
      </c>
      <c r="P148" s="12">
        <v>0</v>
      </c>
      <c r="Q148" s="12">
        <v>0</v>
      </c>
      <c r="R148" s="12">
        <v>0</v>
      </c>
      <c r="S148" s="12">
        <v>0</v>
      </c>
      <c r="T148" s="88"/>
      <c r="U148" s="88"/>
      <c r="V148" s="88"/>
      <c r="W148" s="88"/>
      <c r="X148" s="88"/>
      <c r="Y148" s="14">
        <v>2500</v>
      </c>
      <c r="Z148" s="18">
        <v>2.6</v>
      </c>
      <c r="AA148" s="84"/>
    </row>
    <row r="149" spans="1:27" ht="14.25" customHeight="1" x14ac:dyDescent="0.25">
      <c r="B149" s="76">
        <v>31</v>
      </c>
      <c r="C149" s="96" t="s">
        <v>175</v>
      </c>
      <c r="D149" s="97"/>
      <c r="E149" s="65"/>
      <c r="F149" s="65"/>
      <c r="G149" s="65"/>
      <c r="H149" s="65"/>
      <c r="I149" s="65"/>
      <c r="J149" s="65"/>
      <c r="K149" s="65"/>
      <c r="L149" s="65"/>
      <c r="M149" s="65"/>
      <c r="N149" s="65"/>
      <c r="O149" s="65"/>
      <c r="P149" s="65"/>
      <c r="Q149" s="65"/>
      <c r="R149" s="65"/>
      <c r="S149" s="65"/>
      <c r="T149" s="35"/>
      <c r="U149" s="35"/>
      <c r="V149" s="35"/>
      <c r="W149" s="35"/>
      <c r="X149" s="35"/>
      <c r="Y149" s="35"/>
      <c r="Z149" s="36"/>
      <c r="AA149" s="5"/>
    </row>
    <row r="150" spans="1:27" s="6" customFormat="1" x14ac:dyDescent="0.25">
      <c r="A150" s="46"/>
      <c r="B150" s="83"/>
      <c r="C150" s="90" t="s">
        <v>176</v>
      </c>
      <c r="D150" s="91" t="s">
        <v>177</v>
      </c>
      <c r="E150" s="91" t="s">
        <v>165</v>
      </c>
      <c r="F150" s="91">
        <v>2026</v>
      </c>
      <c r="G150" s="11" t="s">
        <v>16</v>
      </c>
      <c r="H150" s="12">
        <v>0</v>
      </c>
      <c r="I150" s="12">
        <v>0</v>
      </c>
      <c r="J150" s="12">
        <v>5</v>
      </c>
      <c r="K150" s="12">
        <v>0</v>
      </c>
      <c r="L150" s="12">
        <v>0</v>
      </c>
      <c r="M150" s="12">
        <v>5</v>
      </c>
      <c r="N150" s="12">
        <v>0</v>
      </c>
      <c r="O150" s="12">
        <v>5</v>
      </c>
      <c r="P150" s="12">
        <v>0</v>
      </c>
      <c r="Q150" s="12">
        <v>0</v>
      </c>
      <c r="R150" s="12">
        <v>5</v>
      </c>
      <c r="S150" s="12">
        <v>0</v>
      </c>
      <c r="T150" s="88"/>
      <c r="U150" s="88">
        <v>14000</v>
      </c>
      <c r="V150" s="88"/>
      <c r="W150" s="88">
        <v>6000</v>
      </c>
      <c r="X150" s="88"/>
      <c r="Y150" s="92">
        <f>SUM(U150:X151)</f>
        <v>20000</v>
      </c>
      <c r="Z150" s="89">
        <v>2.2999999999999998</v>
      </c>
      <c r="AA150" s="83"/>
    </row>
    <row r="151" spans="1:27" s="6" customFormat="1" x14ac:dyDescent="0.25">
      <c r="A151" s="46"/>
      <c r="B151" s="84"/>
      <c r="C151" s="90"/>
      <c r="D151" s="91"/>
      <c r="E151" s="91"/>
      <c r="F151" s="91"/>
      <c r="G151" s="11" t="s">
        <v>18</v>
      </c>
      <c r="H151" s="17">
        <v>6132</v>
      </c>
      <c r="I151" s="17">
        <v>3868</v>
      </c>
      <c r="J151" s="12">
        <v>0</v>
      </c>
      <c r="K151" s="12">
        <v>0</v>
      </c>
      <c r="L151" s="12">
        <v>0</v>
      </c>
      <c r="M151" s="12">
        <v>0</v>
      </c>
      <c r="N151" s="12">
        <v>0</v>
      </c>
      <c r="O151" s="12">
        <v>0</v>
      </c>
      <c r="P151" s="12">
        <v>0</v>
      </c>
      <c r="Q151" s="12">
        <v>0</v>
      </c>
      <c r="R151" s="12">
        <v>0</v>
      </c>
      <c r="S151" s="12">
        <v>0</v>
      </c>
      <c r="T151" s="88"/>
      <c r="U151" s="88"/>
      <c r="V151" s="88"/>
      <c r="W151" s="88"/>
      <c r="X151" s="88"/>
      <c r="Y151" s="92"/>
      <c r="Z151" s="89"/>
      <c r="AA151" s="84"/>
    </row>
    <row r="152" spans="1:27" ht="14.25" customHeight="1" x14ac:dyDescent="0.25">
      <c r="B152" s="76">
        <v>134</v>
      </c>
      <c r="C152" s="96" t="s">
        <v>178</v>
      </c>
      <c r="D152" s="97"/>
      <c r="E152" s="65"/>
      <c r="F152" s="65"/>
      <c r="G152" s="65"/>
      <c r="H152" s="65"/>
      <c r="I152" s="65"/>
      <c r="J152" s="65"/>
      <c r="K152" s="65"/>
      <c r="L152" s="65"/>
      <c r="M152" s="65"/>
      <c r="N152" s="65"/>
      <c r="O152" s="65"/>
      <c r="P152" s="65"/>
      <c r="Q152" s="65"/>
      <c r="R152" s="65"/>
      <c r="S152" s="65"/>
      <c r="T152" s="35"/>
      <c r="U152" s="35"/>
      <c r="V152" s="35"/>
      <c r="W152" s="35"/>
      <c r="X152" s="35"/>
      <c r="Y152" s="35"/>
      <c r="Z152" s="36"/>
      <c r="AA152" s="5"/>
    </row>
    <row r="153" spans="1:27" s="6" customFormat="1" x14ac:dyDescent="0.25">
      <c r="A153" s="46"/>
      <c r="B153" s="83"/>
      <c r="C153" s="90" t="s">
        <v>179</v>
      </c>
      <c r="D153" s="91" t="s">
        <v>180</v>
      </c>
      <c r="E153" s="91" t="s">
        <v>140</v>
      </c>
      <c r="F153" s="91">
        <v>2026</v>
      </c>
      <c r="G153" s="11" t="s">
        <v>16</v>
      </c>
      <c r="H153" s="12">
        <v>0</v>
      </c>
      <c r="I153" s="12">
        <v>0</v>
      </c>
      <c r="J153" s="12">
        <v>2</v>
      </c>
      <c r="K153" s="12">
        <v>2</v>
      </c>
      <c r="L153" s="12">
        <v>2</v>
      </c>
      <c r="M153" s="12">
        <v>2</v>
      </c>
      <c r="N153" s="12">
        <v>2</v>
      </c>
      <c r="O153" s="12">
        <v>2</v>
      </c>
      <c r="P153" s="12">
        <v>2</v>
      </c>
      <c r="Q153" s="12">
        <v>2</v>
      </c>
      <c r="R153" s="12">
        <v>0</v>
      </c>
      <c r="S153" s="12">
        <v>0</v>
      </c>
      <c r="T153" s="88"/>
      <c r="U153" s="88">
        <v>50000</v>
      </c>
      <c r="V153" s="88"/>
      <c r="W153" s="88"/>
      <c r="X153" s="88"/>
      <c r="Y153" s="92">
        <f>+U153</f>
        <v>50000</v>
      </c>
      <c r="Z153" s="89">
        <v>2.2999999999999998</v>
      </c>
      <c r="AA153" s="83"/>
    </row>
    <row r="154" spans="1:27" s="6" customFormat="1" x14ac:dyDescent="0.25">
      <c r="A154" s="46"/>
      <c r="B154" s="84"/>
      <c r="C154" s="90"/>
      <c r="D154" s="91"/>
      <c r="E154" s="91"/>
      <c r="F154" s="91"/>
      <c r="G154" s="11" t="s">
        <v>18</v>
      </c>
      <c r="H154" s="12">
        <v>0</v>
      </c>
      <c r="I154" s="17">
        <v>10000</v>
      </c>
      <c r="J154" s="12">
        <v>0</v>
      </c>
      <c r="K154" s="12">
        <v>0</v>
      </c>
      <c r="L154" s="12">
        <v>0</v>
      </c>
      <c r="M154" s="12">
        <v>0</v>
      </c>
      <c r="N154" s="12">
        <v>0</v>
      </c>
      <c r="O154" s="12">
        <v>0</v>
      </c>
      <c r="P154" s="12">
        <v>0</v>
      </c>
      <c r="Q154" s="12">
        <v>0</v>
      </c>
      <c r="R154" s="12">
        <v>0</v>
      </c>
      <c r="S154" s="12">
        <v>0</v>
      </c>
      <c r="T154" s="88"/>
      <c r="U154" s="88"/>
      <c r="V154" s="88"/>
      <c r="W154" s="88"/>
      <c r="X154" s="88"/>
      <c r="Y154" s="92"/>
      <c r="Z154" s="89"/>
      <c r="AA154" s="84"/>
    </row>
    <row r="155" spans="1:27" s="6" customFormat="1" x14ac:dyDescent="0.25">
      <c r="A155" s="46"/>
      <c r="B155" s="83"/>
      <c r="C155" s="90" t="s">
        <v>181</v>
      </c>
      <c r="D155" s="91" t="s">
        <v>182</v>
      </c>
      <c r="E155" s="91" t="s">
        <v>21</v>
      </c>
      <c r="F155" s="91">
        <v>2026</v>
      </c>
      <c r="G155" s="11" t="s">
        <v>16</v>
      </c>
      <c r="H155" s="12">
        <v>5</v>
      </c>
      <c r="I155" s="12">
        <v>5</v>
      </c>
      <c r="J155" s="12">
        <v>5</v>
      </c>
      <c r="K155" s="12">
        <v>8</v>
      </c>
      <c r="L155" s="12">
        <v>8</v>
      </c>
      <c r="M155" s="12">
        <v>8</v>
      </c>
      <c r="N155" s="12">
        <v>8</v>
      </c>
      <c r="O155" s="12">
        <v>8</v>
      </c>
      <c r="P155" s="12">
        <v>8</v>
      </c>
      <c r="Q155" s="12">
        <v>8</v>
      </c>
      <c r="R155" s="12">
        <v>5</v>
      </c>
      <c r="S155" s="12">
        <v>5</v>
      </c>
      <c r="T155" s="88"/>
      <c r="U155" s="88">
        <f>+Y155+Y156</f>
        <v>35000</v>
      </c>
      <c r="V155" s="88"/>
      <c r="W155" s="88"/>
      <c r="X155" s="88"/>
      <c r="Y155" s="14">
        <v>30000</v>
      </c>
      <c r="Z155" s="15">
        <v>2.2999999999999998</v>
      </c>
      <c r="AA155" s="83"/>
    </row>
    <row r="156" spans="1:27" s="6" customFormat="1" x14ac:dyDescent="0.25">
      <c r="A156" s="46"/>
      <c r="B156" s="84"/>
      <c r="C156" s="90"/>
      <c r="D156" s="91"/>
      <c r="E156" s="91"/>
      <c r="F156" s="91"/>
      <c r="G156" s="11" t="s">
        <v>18</v>
      </c>
      <c r="H156" s="12">
        <v>0</v>
      </c>
      <c r="I156" s="17">
        <v>10000</v>
      </c>
      <c r="J156" s="12">
        <v>0</v>
      </c>
      <c r="K156" s="12">
        <v>0</v>
      </c>
      <c r="L156" s="12">
        <v>0</v>
      </c>
      <c r="M156" s="12">
        <v>0</v>
      </c>
      <c r="N156" s="12">
        <v>0</v>
      </c>
      <c r="O156" s="12">
        <v>0</v>
      </c>
      <c r="P156" s="12">
        <v>0</v>
      </c>
      <c r="Q156" s="12">
        <v>0</v>
      </c>
      <c r="R156" s="12">
        <v>0</v>
      </c>
      <c r="S156" s="12">
        <v>0</v>
      </c>
      <c r="T156" s="88"/>
      <c r="U156" s="88"/>
      <c r="V156" s="88"/>
      <c r="W156" s="88"/>
      <c r="X156" s="88"/>
      <c r="Y156" s="14">
        <v>5000</v>
      </c>
      <c r="Z156" s="18">
        <v>2.6</v>
      </c>
      <c r="AA156" s="84"/>
    </row>
    <row r="157" spans="1:27" ht="14.25" customHeight="1" x14ac:dyDescent="0.25">
      <c r="B157" s="76">
        <v>133</v>
      </c>
      <c r="C157" s="96" t="s">
        <v>183</v>
      </c>
      <c r="D157" s="97"/>
      <c r="E157" s="65"/>
      <c r="F157" s="65"/>
      <c r="G157" s="65"/>
      <c r="H157" s="65"/>
      <c r="I157" s="65"/>
      <c r="J157" s="65"/>
      <c r="K157" s="65"/>
      <c r="L157" s="65"/>
      <c r="M157" s="65"/>
      <c r="N157" s="65"/>
      <c r="O157" s="65"/>
      <c r="P157" s="65"/>
      <c r="Q157" s="65"/>
      <c r="R157" s="65"/>
      <c r="S157" s="65"/>
      <c r="T157" s="35"/>
      <c r="U157" s="35"/>
      <c r="V157" s="35"/>
      <c r="W157" s="35"/>
      <c r="X157" s="35"/>
      <c r="Y157" s="35"/>
      <c r="Z157" s="36"/>
      <c r="AA157" s="5"/>
    </row>
    <row r="158" spans="1:27" s="6" customFormat="1" x14ac:dyDescent="0.25">
      <c r="A158" s="46"/>
      <c r="B158" s="83"/>
      <c r="C158" s="90" t="s">
        <v>184</v>
      </c>
      <c r="D158" s="91" t="s">
        <v>185</v>
      </c>
      <c r="E158" s="91" t="s">
        <v>140</v>
      </c>
      <c r="F158" s="91">
        <v>2026</v>
      </c>
      <c r="G158" s="11" t="s">
        <v>16</v>
      </c>
      <c r="H158" s="12">
        <v>0</v>
      </c>
      <c r="I158" s="12">
        <v>5</v>
      </c>
      <c r="J158" s="12">
        <v>10</v>
      </c>
      <c r="K158" s="12">
        <v>5</v>
      </c>
      <c r="L158" s="12">
        <v>5</v>
      </c>
      <c r="M158" s="12">
        <v>5</v>
      </c>
      <c r="N158" s="12">
        <v>5</v>
      </c>
      <c r="O158" s="12">
        <v>5</v>
      </c>
      <c r="P158" s="12">
        <v>20</v>
      </c>
      <c r="Q158" s="12">
        <v>5</v>
      </c>
      <c r="R158" s="12">
        <v>5</v>
      </c>
      <c r="S158" s="12">
        <v>5</v>
      </c>
      <c r="T158" s="88"/>
      <c r="U158" s="88">
        <v>20000</v>
      </c>
      <c r="V158" s="88"/>
      <c r="W158" s="88"/>
      <c r="X158" s="88"/>
      <c r="Y158" s="92">
        <f>SUM(U158:X159)</f>
        <v>20000</v>
      </c>
      <c r="Z158" s="89">
        <v>2.2999999999999998</v>
      </c>
      <c r="AA158" s="83"/>
    </row>
    <row r="159" spans="1:27" s="6" customFormat="1" x14ac:dyDescent="0.25">
      <c r="A159" s="46"/>
      <c r="B159" s="84"/>
      <c r="C159" s="90"/>
      <c r="D159" s="91"/>
      <c r="E159" s="91"/>
      <c r="F159" s="91"/>
      <c r="G159" s="11" t="s">
        <v>18</v>
      </c>
      <c r="H159" s="17">
        <v>33000</v>
      </c>
      <c r="I159" s="17">
        <v>6251.7</v>
      </c>
      <c r="J159" s="12">
        <v>0</v>
      </c>
      <c r="K159" s="12">
        <v>0</v>
      </c>
      <c r="L159" s="12">
        <v>0</v>
      </c>
      <c r="M159" s="12">
        <v>0</v>
      </c>
      <c r="N159" s="12">
        <v>0</v>
      </c>
      <c r="O159" s="12">
        <v>0</v>
      </c>
      <c r="P159" s="12">
        <v>0</v>
      </c>
      <c r="Q159" s="12">
        <v>0</v>
      </c>
      <c r="R159" s="12">
        <v>0</v>
      </c>
      <c r="S159" s="12">
        <v>0</v>
      </c>
      <c r="T159" s="88"/>
      <c r="U159" s="88"/>
      <c r="V159" s="88"/>
      <c r="W159" s="88"/>
      <c r="X159" s="88"/>
      <c r="Y159" s="92"/>
      <c r="Z159" s="89"/>
      <c r="AA159" s="84"/>
    </row>
    <row r="160" spans="1:27" s="6" customFormat="1" x14ac:dyDescent="0.25">
      <c r="A160" s="46"/>
      <c r="B160" s="83"/>
      <c r="C160" s="90" t="s">
        <v>186</v>
      </c>
      <c r="D160" s="91" t="s">
        <v>187</v>
      </c>
      <c r="E160" s="91" t="s">
        <v>21</v>
      </c>
      <c r="F160" s="91">
        <v>2026</v>
      </c>
      <c r="G160" s="11" t="s">
        <v>16</v>
      </c>
      <c r="H160" s="12">
        <v>5</v>
      </c>
      <c r="I160" s="12">
        <v>5</v>
      </c>
      <c r="J160" s="12">
        <v>5</v>
      </c>
      <c r="K160" s="12">
        <v>5</v>
      </c>
      <c r="L160" s="12">
        <v>5</v>
      </c>
      <c r="M160" s="12">
        <v>5</v>
      </c>
      <c r="N160" s="12">
        <v>5</v>
      </c>
      <c r="O160" s="12">
        <v>5</v>
      </c>
      <c r="P160" s="12">
        <v>5</v>
      </c>
      <c r="Q160" s="12">
        <v>5</v>
      </c>
      <c r="R160" s="12">
        <v>5</v>
      </c>
      <c r="S160" s="12">
        <v>5</v>
      </c>
      <c r="T160" s="88"/>
      <c r="U160" s="88">
        <f>+Y160+Y161</f>
        <v>35000</v>
      </c>
      <c r="V160" s="88"/>
      <c r="W160" s="88"/>
      <c r="X160" s="88"/>
      <c r="Y160" s="14">
        <v>30000</v>
      </c>
      <c r="Z160" s="15">
        <v>2.2999999999999998</v>
      </c>
      <c r="AA160" s="83"/>
    </row>
    <row r="161" spans="1:93" s="6" customFormat="1" x14ac:dyDescent="0.25">
      <c r="A161" s="46"/>
      <c r="B161" s="84"/>
      <c r="C161" s="90"/>
      <c r="D161" s="91"/>
      <c r="E161" s="91"/>
      <c r="F161" s="91"/>
      <c r="G161" s="11" t="s">
        <v>18</v>
      </c>
      <c r="H161" s="12">
        <v>0</v>
      </c>
      <c r="I161" s="17">
        <v>12672.3</v>
      </c>
      <c r="J161" s="12">
        <v>0</v>
      </c>
      <c r="K161" s="12">
        <v>0</v>
      </c>
      <c r="L161" s="12">
        <v>0</v>
      </c>
      <c r="M161" s="12">
        <v>0</v>
      </c>
      <c r="N161" s="12">
        <v>0</v>
      </c>
      <c r="O161" s="12">
        <v>0</v>
      </c>
      <c r="P161" s="12">
        <v>0</v>
      </c>
      <c r="Q161" s="12">
        <v>0</v>
      </c>
      <c r="R161" s="12">
        <v>0</v>
      </c>
      <c r="S161" s="12">
        <v>0</v>
      </c>
      <c r="T161" s="88"/>
      <c r="U161" s="88"/>
      <c r="V161" s="88"/>
      <c r="W161" s="88"/>
      <c r="X161" s="88"/>
      <c r="Y161" s="14">
        <v>5000</v>
      </c>
      <c r="Z161" s="18">
        <v>2.6</v>
      </c>
      <c r="AA161" s="84"/>
    </row>
    <row r="162" spans="1:93" ht="14.25" customHeight="1" x14ac:dyDescent="0.25">
      <c r="B162" s="76">
        <v>135</v>
      </c>
      <c r="C162" s="96" t="s">
        <v>188</v>
      </c>
      <c r="D162" s="97"/>
      <c r="E162" s="65"/>
      <c r="F162" s="65"/>
      <c r="G162" s="65"/>
      <c r="H162" s="65"/>
      <c r="I162" s="65"/>
      <c r="J162" s="65"/>
      <c r="K162" s="65"/>
      <c r="L162" s="65"/>
      <c r="M162" s="65"/>
      <c r="N162" s="65"/>
      <c r="O162" s="65"/>
      <c r="P162" s="65"/>
      <c r="Q162" s="65"/>
      <c r="R162" s="65"/>
      <c r="S162" s="65"/>
      <c r="T162" s="35"/>
      <c r="U162" s="35"/>
      <c r="V162" s="35"/>
      <c r="W162" s="35"/>
      <c r="X162" s="35"/>
      <c r="Y162" s="35"/>
      <c r="Z162" s="36"/>
      <c r="AA162" s="5"/>
    </row>
    <row r="163" spans="1:93" s="6" customFormat="1" x14ac:dyDescent="0.25">
      <c r="A163" s="46"/>
      <c r="B163" s="83"/>
      <c r="C163" s="90" t="s">
        <v>189</v>
      </c>
      <c r="D163" s="91" t="s">
        <v>190</v>
      </c>
      <c r="E163" s="91" t="s">
        <v>191</v>
      </c>
      <c r="F163" s="91">
        <v>2026</v>
      </c>
      <c r="G163" s="11" t="s">
        <v>16</v>
      </c>
      <c r="H163" s="12">
        <v>0</v>
      </c>
      <c r="I163" s="12">
        <v>3</v>
      </c>
      <c r="J163" s="12">
        <v>2</v>
      </c>
      <c r="K163" s="12">
        <v>1</v>
      </c>
      <c r="L163" s="12">
        <v>0</v>
      </c>
      <c r="M163" s="12">
        <v>1</v>
      </c>
      <c r="N163" s="12">
        <v>1</v>
      </c>
      <c r="O163" s="12">
        <v>0</v>
      </c>
      <c r="P163" s="12">
        <v>0</v>
      </c>
      <c r="Q163" s="12">
        <v>0</v>
      </c>
      <c r="R163" s="12">
        <v>0</v>
      </c>
      <c r="S163" s="12">
        <v>0</v>
      </c>
      <c r="T163" s="88"/>
      <c r="U163" s="88">
        <f>+Y163+Y164</f>
        <v>25000</v>
      </c>
      <c r="V163" s="88"/>
      <c r="W163" s="88"/>
      <c r="X163" s="88"/>
      <c r="Y163" s="14">
        <v>20000</v>
      </c>
      <c r="Z163" s="15">
        <v>2.2999999999999998</v>
      </c>
      <c r="AA163" s="83"/>
    </row>
    <row r="164" spans="1:93" s="6" customFormat="1" x14ac:dyDescent="0.25">
      <c r="A164" s="46"/>
      <c r="B164" s="84"/>
      <c r="C164" s="90"/>
      <c r="D164" s="91"/>
      <c r="E164" s="91"/>
      <c r="F164" s="91"/>
      <c r="G164" s="11" t="s">
        <v>18</v>
      </c>
      <c r="H164" s="12">
        <v>0</v>
      </c>
      <c r="I164" s="17">
        <v>60000</v>
      </c>
      <c r="J164" s="12">
        <v>0</v>
      </c>
      <c r="K164" s="12">
        <v>0</v>
      </c>
      <c r="L164" s="12">
        <v>0</v>
      </c>
      <c r="M164" s="12">
        <v>0</v>
      </c>
      <c r="N164" s="12">
        <v>0</v>
      </c>
      <c r="O164" s="12">
        <v>0</v>
      </c>
      <c r="P164" s="12">
        <v>0</v>
      </c>
      <c r="Q164" s="12">
        <v>0</v>
      </c>
      <c r="R164" s="12">
        <v>0</v>
      </c>
      <c r="S164" s="12">
        <v>0</v>
      </c>
      <c r="T164" s="88"/>
      <c r="U164" s="88"/>
      <c r="V164" s="88"/>
      <c r="W164" s="88"/>
      <c r="X164" s="88"/>
      <c r="Y164" s="14">
        <v>5000</v>
      </c>
      <c r="Z164" s="18">
        <v>2.6</v>
      </c>
      <c r="AA164" s="84"/>
    </row>
    <row r="165" spans="1:93" s="6" customFormat="1" ht="19.5" customHeight="1" x14ac:dyDescent="0.25">
      <c r="A165" s="48"/>
      <c r="B165" s="83"/>
      <c r="C165" s="122" t="s">
        <v>192</v>
      </c>
      <c r="D165" s="91" t="s">
        <v>193</v>
      </c>
      <c r="E165" s="91" t="s">
        <v>191</v>
      </c>
      <c r="F165" s="91">
        <v>2026</v>
      </c>
      <c r="G165" s="11" t="s">
        <v>16</v>
      </c>
      <c r="H165" s="12">
        <v>0</v>
      </c>
      <c r="I165" s="12">
        <v>3</v>
      </c>
      <c r="J165" s="12">
        <v>2</v>
      </c>
      <c r="K165" s="12">
        <v>1</v>
      </c>
      <c r="L165" s="12">
        <v>0</v>
      </c>
      <c r="M165" s="12">
        <v>1</v>
      </c>
      <c r="N165" s="12">
        <v>1</v>
      </c>
      <c r="O165" s="12">
        <v>0</v>
      </c>
      <c r="P165" s="12">
        <v>0</v>
      </c>
      <c r="Q165" s="12">
        <v>0</v>
      </c>
      <c r="R165" s="12">
        <v>0</v>
      </c>
      <c r="S165" s="12">
        <v>0</v>
      </c>
      <c r="T165" s="88"/>
      <c r="U165" s="88">
        <v>486534</v>
      </c>
      <c r="V165" s="88"/>
      <c r="W165" s="88"/>
      <c r="X165" s="127"/>
      <c r="Y165" s="92">
        <f>SUM(U165:X166)</f>
        <v>486534</v>
      </c>
      <c r="Z165" s="121" t="s">
        <v>533</v>
      </c>
      <c r="AA165" s="128" t="s">
        <v>194</v>
      </c>
      <c r="AB165" s="6" t="s">
        <v>538</v>
      </c>
    </row>
    <row r="166" spans="1:93" s="6" customFormat="1" ht="19.5" customHeight="1" x14ac:dyDescent="0.25">
      <c r="A166" s="48"/>
      <c r="B166" s="84"/>
      <c r="C166" s="122"/>
      <c r="D166" s="91"/>
      <c r="E166" s="91"/>
      <c r="F166" s="91"/>
      <c r="G166" s="11" t="s">
        <v>18</v>
      </c>
      <c r="H166" s="12">
        <v>0</v>
      </c>
      <c r="I166" s="17">
        <v>60000</v>
      </c>
      <c r="J166" s="12">
        <v>0</v>
      </c>
      <c r="K166" s="12">
        <v>0</v>
      </c>
      <c r="L166" s="12">
        <v>0</v>
      </c>
      <c r="M166" s="12">
        <v>0</v>
      </c>
      <c r="N166" s="12">
        <v>0</v>
      </c>
      <c r="O166" s="12">
        <v>0</v>
      </c>
      <c r="P166" s="12">
        <v>0</v>
      </c>
      <c r="Q166" s="12">
        <v>0</v>
      </c>
      <c r="R166" s="12">
        <v>0</v>
      </c>
      <c r="S166" s="12">
        <v>0</v>
      </c>
      <c r="T166" s="88"/>
      <c r="U166" s="88"/>
      <c r="V166" s="88"/>
      <c r="W166" s="88"/>
      <c r="X166" s="127"/>
      <c r="Y166" s="92"/>
      <c r="Z166" s="121"/>
      <c r="AA166" s="129"/>
    </row>
    <row r="167" spans="1:93" s="6" customFormat="1" ht="19.5" customHeight="1" x14ac:dyDescent="0.25">
      <c r="A167" s="48"/>
      <c r="B167" s="83"/>
      <c r="C167" s="122" t="s">
        <v>195</v>
      </c>
      <c r="D167" s="91" t="s">
        <v>196</v>
      </c>
      <c r="E167" s="91" t="s">
        <v>191</v>
      </c>
      <c r="F167" s="91">
        <v>2026</v>
      </c>
      <c r="G167" s="11" t="s">
        <v>16</v>
      </c>
      <c r="H167" s="12">
        <v>0</v>
      </c>
      <c r="I167" s="12">
        <v>3</v>
      </c>
      <c r="J167" s="12">
        <v>2</v>
      </c>
      <c r="K167" s="12">
        <v>1</v>
      </c>
      <c r="L167" s="12">
        <v>0</v>
      </c>
      <c r="M167" s="12">
        <v>1</v>
      </c>
      <c r="N167" s="12">
        <v>1</v>
      </c>
      <c r="O167" s="12">
        <v>0</v>
      </c>
      <c r="P167" s="12">
        <v>0</v>
      </c>
      <c r="Q167" s="12">
        <v>0</v>
      </c>
      <c r="R167" s="12">
        <v>0</v>
      </c>
      <c r="S167" s="12">
        <v>0</v>
      </c>
      <c r="T167" s="88"/>
      <c r="U167" s="88">
        <v>486209</v>
      </c>
      <c r="V167" s="88"/>
      <c r="W167" s="88"/>
      <c r="X167" s="127"/>
      <c r="Y167" s="92">
        <f>SUM(U167:X168)</f>
        <v>486209</v>
      </c>
      <c r="Z167" s="121" t="s">
        <v>533</v>
      </c>
      <c r="AA167" s="125" t="s">
        <v>197</v>
      </c>
      <c r="AB167" s="6" t="s">
        <v>538</v>
      </c>
    </row>
    <row r="168" spans="1:93" s="6" customFormat="1" ht="19.5" customHeight="1" x14ac:dyDescent="0.25">
      <c r="A168" s="48"/>
      <c r="B168" s="84"/>
      <c r="C168" s="122"/>
      <c r="D168" s="91"/>
      <c r="E168" s="91"/>
      <c r="F168" s="91"/>
      <c r="G168" s="11" t="s">
        <v>18</v>
      </c>
      <c r="H168" s="12">
        <v>0</v>
      </c>
      <c r="I168" s="17">
        <v>60000</v>
      </c>
      <c r="J168" s="12">
        <v>0</v>
      </c>
      <c r="K168" s="12">
        <v>0</v>
      </c>
      <c r="L168" s="12">
        <v>0</v>
      </c>
      <c r="M168" s="12">
        <v>0</v>
      </c>
      <c r="N168" s="12">
        <v>0</v>
      </c>
      <c r="O168" s="12">
        <v>0</v>
      </c>
      <c r="P168" s="12">
        <v>0</v>
      </c>
      <c r="Q168" s="12">
        <v>0</v>
      </c>
      <c r="R168" s="12">
        <v>0</v>
      </c>
      <c r="S168" s="12">
        <v>0</v>
      </c>
      <c r="T168" s="88"/>
      <c r="U168" s="88"/>
      <c r="V168" s="88"/>
      <c r="W168" s="88"/>
      <c r="X168" s="127"/>
      <c r="Y168" s="92"/>
      <c r="Z168" s="121"/>
      <c r="AA168" s="126"/>
    </row>
    <row r="169" spans="1:93" ht="14.25" customHeight="1" x14ac:dyDescent="0.25">
      <c r="B169" s="76">
        <v>136</v>
      </c>
      <c r="C169" s="96" t="s">
        <v>198</v>
      </c>
      <c r="D169" s="97"/>
      <c r="E169" s="65"/>
      <c r="F169" s="65"/>
      <c r="G169" s="65"/>
      <c r="H169" s="65"/>
      <c r="I169" s="65"/>
      <c r="J169" s="65"/>
      <c r="K169" s="65"/>
      <c r="L169" s="65"/>
      <c r="M169" s="65"/>
      <c r="N169" s="65"/>
      <c r="O169" s="65"/>
      <c r="P169" s="65"/>
      <c r="Q169" s="65"/>
      <c r="R169" s="65"/>
      <c r="S169" s="65"/>
      <c r="T169" s="35"/>
      <c r="U169" s="35"/>
      <c r="V169" s="35"/>
      <c r="W169" s="35"/>
      <c r="X169" s="35"/>
      <c r="Y169" s="35"/>
      <c r="Z169" s="36"/>
      <c r="AA169" s="5"/>
    </row>
    <row r="170" spans="1:93" s="6" customFormat="1" x14ac:dyDescent="0.25">
      <c r="A170" s="46"/>
      <c r="B170" s="83"/>
      <c r="C170" s="90" t="s">
        <v>199</v>
      </c>
      <c r="D170" s="91" t="s">
        <v>200</v>
      </c>
      <c r="E170" s="91" t="s">
        <v>191</v>
      </c>
      <c r="F170" s="91">
        <v>2026</v>
      </c>
      <c r="G170" s="11" t="s">
        <v>16</v>
      </c>
      <c r="H170" s="12">
        <v>0</v>
      </c>
      <c r="I170" s="12">
        <v>2</v>
      </c>
      <c r="J170" s="12">
        <v>1</v>
      </c>
      <c r="K170" s="12">
        <v>1</v>
      </c>
      <c r="L170" s="12">
        <v>0</v>
      </c>
      <c r="M170" s="12">
        <v>1</v>
      </c>
      <c r="N170" s="12">
        <v>0</v>
      </c>
      <c r="O170" s="12">
        <v>1</v>
      </c>
      <c r="P170" s="12">
        <v>0</v>
      </c>
      <c r="Q170" s="12">
        <v>0</v>
      </c>
      <c r="R170" s="12">
        <v>0</v>
      </c>
      <c r="S170" s="12">
        <v>0</v>
      </c>
      <c r="T170" s="88"/>
      <c r="U170" s="88">
        <v>25000</v>
      </c>
      <c r="V170" s="88"/>
      <c r="W170" s="88"/>
      <c r="X170" s="88"/>
      <c r="Y170" s="92">
        <f>SUM(U170:X171)</f>
        <v>25000</v>
      </c>
      <c r="Z170" s="89">
        <v>2.2999999999999998</v>
      </c>
      <c r="AA170" s="83"/>
    </row>
    <row r="171" spans="1:93" s="6" customFormat="1" x14ac:dyDescent="0.25">
      <c r="A171" s="46"/>
      <c r="B171" s="84"/>
      <c r="C171" s="90"/>
      <c r="D171" s="91"/>
      <c r="E171" s="91"/>
      <c r="F171" s="91"/>
      <c r="G171" s="11" t="s">
        <v>18</v>
      </c>
      <c r="H171" s="12">
        <v>0</v>
      </c>
      <c r="I171" s="17">
        <v>25000</v>
      </c>
      <c r="J171" s="12">
        <v>0</v>
      </c>
      <c r="K171" s="12">
        <v>0</v>
      </c>
      <c r="L171" s="12">
        <v>0</v>
      </c>
      <c r="M171" s="12">
        <v>0</v>
      </c>
      <c r="N171" s="12">
        <v>0</v>
      </c>
      <c r="O171" s="12">
        <v>0</v>
      </c>
      <c r="P171" s="12">
        <v>0</v>
      </c>
      <c r="Q171" s="12">
        <v>0</v>
      </c>
      <c r="R171" s="12">
        <v>0</v>
      </c>
      <c r="S171" s="12">
        <v>0</v>
      </c>
      <c r="T171" s="88"/>
      <c r="U171" s="88"/>
      <c r="V171" s="88"/>
      <c r="W171" s="88"/>
      <c r="X171" s="88"/>
      <c r="Y171" s="92"/>
      <c r="Z171" s="89"/>
      <c r="AA171" s="84"/>
    </row>
    <row r="172" spans="1:93" s="10" customFormat="1" ht="15" customHeight="1" x14ac:dyDescent="0.25">
      <c r="A172" s="47">
        <v>12</v>
      </c>
      <c r="B172" s="76">
        <v>75</v>
      </c>
      <c r="C172" s="123" t="s">
        <v>201</v>
      </c>
      <c r="D172" s="124"/>
      <c r="E172" s="63"/>
      <c r="F172" s="63"/>
      <c r="G172" s="63"/>
      <c r="H172" s="63"/>
      <c r="I172" s="63"/>
      <c r="J172" s="63"/>
      <c r="K172" s="63"/>
      <c r="L172" s="63"/>
      <c r="M172" s="63"/>
      <c r="N172" s="63"/>
      <c r="O172" s="63"/>
      <c r="P172" s="63"/>
      <c r="Q172" s="63"/>
      <c r="R172" s="63"/>
      <c r="S172" s="64"/>
      <c r="T172" s="19"/>
      <c r="U172" s="19"/>
      <c r="V172" s="19"/>
      <c r="W172" s="19"/>
      <c r="X172" s="19"/>
      <c r="Y172" s="7"/>
      <c r="Z172" s="8"/>
      <c r="AA172" s="9"/>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row>
    <row r="173" spans="1:93" s="6" customFormat="1" x14ac:dyDescent="0.25">
      <c r="A173" s="46"/>
      <c r="B173" s="83"/>
      <c r="C173" s="90" t="s">
        <v>202</v>
      </c>
      <c r="D173" s="91" t="s">
        <v>203</v>
      </c>
      <c r="E173" s="91" t="s">
        <v>21</v>
      </c>
      <c r="F173" s="91">
        <v>2026</v>
      </c>
      <c r="G173" s="11" t="s">
        <v>16</v>
      </c>
      <c r="H173" s="12">
        <v>5</v>
      </c>
      <c r="I173" s="12">
        <v>5</v>
      </c>
      <c r="J173" s="12">
        <v>5</v>
      </c>
      <c r="K173" s="12">
        <v>5</v>
      </c>
      <c r="L173" s="12">
        <v>5</v>
      </c>
      <c r="M173" s="12">
        <v>5</v>
      </c>
      <c r="N173" s="12">
        <v>5</v>
      </c>
      <c r="O173" s="12">
        <v>5</v>
      </c>
      <c r="P173" s="12">
        <v>5</v>
      </c>
      <c r="Q173" s="12">
        <v>5</v>
      </c>
      <c r="R173" s="12">
        <v>5</v>
      </c>
      <c r="S173" s="12">
        <v>5</v>
      </c>
      <c r="T173" s="88"/>
      <c r="U173" s="88">
        <f>+Y173+Y174</f>
        <v>55000</v>
      </c>
      <c r="V173" s="88"/>
      <c r="W173" s="88"/>
      <c r="X173" s="88"/>
      <c r="Y173" s="14">
        <v>50000</v>
      </c>
      <c r="Z173" s="15">
        <v>2.2999999999999998</v>
      </c>
      <c r="AA173" s="83"/>
    </row>
    <row r="174" spans="1:93" s="6" customFormat="1" x14ac:dyDescent="0.25">
      <c r="A174" s="46"/>
      <c r="B174" s="84"/>
      <c r="C174" s="90"/>
      <c r="D174" s="91"/>
      <c r="E174" s="91"/>
      <c r="F174" s="91"/>
      <c r="G174" s="11" t="s">
        <v>18</v>
      </c>
      <c r="H174" s="12">
        <v>0</v>
      </c>
      <c r="I174" s="17">
        <v>16612.599999999999</v>
      </c>
      <c r="J174" s="12">
        <v>0</v>
      </c>
      <c r="K174" s="12">
        <v>0</v>
      </c>
      <c r="L174" s="12">
        <v>0</v>
      </c>
      <c r="M174" s="12">
        <v>0</v>
      </c>
      <c r="N174" s="12">
        <v>0</v>
      </c>
      <c r="O174" s="12">
        <v>0</v>
      </c>
      <c r="P174" s="12">
        <v>0</v>
      </c>
      <c r="Q174" s="12">
        <v>0</v>
      </c>
      <c r="R174" s="12">
        <v>0</v>
      </c>
      <c r="S174" s="12">
        <v>0</v>
      </c>
      <c r="T174" s="88"/>
      <c r="U174" s="88"/>
      <c r="V174" s="88"/>
      <c r="W174" s="88"/>
      <c r="X174" s="88"/>
      <c r="Y174" s="14">
        <v>5000</v>
      </c>
      <c r="Z174" s="18">
        <v>2.6</v>
      </c>
      <c r="AA174" s="84"/>
    </row>
    <row r="175" spans="1:93" ht="14.25" customHeight="1" x14ac:dyDescent="0.25">
      <c r="B175" s="76">
        <v>77</v>
      </c>
      <c r="C175" s="96" t="s">
        <v>204</v>
      </c>
      <c r="D175" s="97"/>
      <c r="E175" s="65"/>
      <c r="F175" s="65"/>
      <c r="G175" s="65"/>
      <c r="H175" s="65"/>
      <c r="I175" s="65"/>
      <c r="J175" s="65"/>
      <c r="K175" s="65"/>
      <c r="L175" s="65"/>
      <c r="M175" s="65"/>
      <c r="N175" s="65"/>
      <c r="O175" s="65"/>
      <c r="P175" s="65"/>
      <c r="Q175" s="65"/>
      <c r="R175" s="65"/>
      <c r="S175" s="65"/>
      <c r="T175" s="35"/>
      <c r="U175" s="35"/>
      <c r="V175" s="35"/>
      <c r="W175" s="35"/>
      <c r="X175" s="35"/>
      <c r="Y175" s="35"/>
      <c r="Z175" s="36"/>
      <c r="AA175" s="5"/>
    </row>
    <row r="176" spans="1:93" s="6" customFormat="1" x14ac:dyDescent="0.25">
      <c r="A176" s="46"/>
      <c r="B176" s="83"/>
      <c r="C176" s="90" t="s">
        <v>205</v>
      </c>
      <c r="D176" s="91" t="s">
        <v>206</v>
      </c>
      <c r="E176" s="91" t="s">
        <v>21</v>
      </c>
      <c r="F176" s="91">
        <v>2026</v>
      </c>
      <c r="G176" s="11" t="s">
        <v>16</v>
      </c>
      <c r="H176" s="12">
        <v>1</v>
      </c>
      <c r="I176" s="12">
        <v>1</v>
      </c>
      <c r="J176" s="12">
        <v>1</v>
      </c>
      <c r="K176" s="12">
        <v>1</v>
      </c>
      <c r="L176" s="12">
        <v>1</v>
      </c>
      <c r="M176" s="12">
        <v>1</v>
      </c>
      <c r="N176" s="12">
        <v>1</v>
      </c>
      <c r="O176" s="12">
        <v>1</v>
      </c>
      <c r="P176" s="12">
        <v>1</v>
      </c>
      <c r="Q176" s="12">
        <v>1</v>
      </c>
      <c r="R176" s="12">
        <v>1</v>
      </c>
      <c r="S176" s="12">
        <v>1</v>
      </c>
      <c r="T176" s="88"/>
      <c r="U176" s="88">
        <f>+Y176+Y177</f>
        <v>35000</v>
      </c>
      <c r="V176" s="88"/>
      <c r="W176" s="88"/>
      <c r="X176" s="88"/>
      <c r="Y176" s="14">
        <v>30000</v>
      </c>
      <c r="Z176" s="15">
        <v>2.2999999999999998</v>
      </c>
      <c r="AA176" s="83"/>
    </row>
    <row r="177" spans="1:93" s="6" customFormat="1" x14ac:dyDescent="0.25">
      <c r="A177" s="46"/>
      <c r="B177" s="84"/>
      <c r="C177" s="90"/>
      <c r="D177" s="91"/>
      <c r="E177" s="91"/>
      <c r="F177" s="91"/>
      <c r="G177" s="11" t="s">
        <v>18</v>
      </c>
      <c r="H177" s="12">
        <v>0</v>
      </c>
      <c r="I177" s="17">
        <v>52539.1</v>
      </c>
      <c r="J177" s="12">
        <v>0</v>
      </c>
      <c r="K177" s="12">
        <v>0</v>
      </c>
      <c r="L177" s="12">
        <v>0</v>
      </c>
      <c r="M177" s="12">
        <v>0</v>
      </c>
      <c r="N177" s="12">
        <v>0</v>
      </c>
      <c r="O177" s="12">
        <v>0</v>
      </c>
      <c r="P177" s="12">
        <v>0</v>
      </c>
      <c r="Q177" s="12">
        <v>0</v>
      </c>
      <c r="R177" s="12">
        <v>0</v>
      </c>
      <c r="S177" s="12">
        <v>0</v>
      </c>
      <c r="T177" s="88"/>
      <c r="U177" s="88"/>
      <c r="V177" s="88"/>
      <c r="W177" s="88"/>
      <c r="X177" s="88"/>
      <c r="Y177" s="14">
        <v>5000</v>
      </c>
      <c r="Z177" s="18">
        <v>2.6</v>
      </c>
      <c r="AA177" s="84"/>
    </row>
    <row r="178" spans="1:93" s="6" customFormat="1" x14ac:dyDescent="0.25">
      <c r="A178" s="46"/>
      <c r="B178" s="83"/>
      <c r="C178" s="90" t="s">
        <v>207</v>
      </c>
      <c r="D178" s="91" t="s">
        <v>208</v>
      </c>
      <c r="E178" s="91" t="s">
        <v>140</v>
      </c>
      <c r="F178" s="91">
        <v>2026</v>
      </c>
      <c r="G178" s="11" t="s">
        <v>16</v>
      </c>
      <c r="H178" s="12">
        <v>0</v>
      </c>
      <c r="I178" s="12">
        <v>0</v>
      </c>
      <c r="J178" s="12">
        <v>0</v>
      </c>
      <c r="K178" s="12">
        <v>0</v>
      </c>
      <c r="L178" s="12">
        <v>0</v>
      </c>
      <c r="M178" s="12">
        <v>1</v>
      </c>
      <c r="N178" s="12">
        <v>0</v>
      </c>
      <c r="O178" s="12">
        <v>0</v>
      </c>
      <c r="P178" s="12">
        <v>0</v>
      </c>
      <c r="Q178" s="12">
        <v>0</v>
      </c>
      <c r="R178" s="12">
        <v>1</v>
      </c>
      <c r="S178" s="12">
        <v>0</v>
      </c>
      <c r="T178" s="88"/>
      <c r="U178" s="88"/>
      <c r="V178" s="88">
        <f>80000+55952</f>
        <v>135952</v>
      </c>
      <c r="W178" s="88"/>
      <c r="X178" s="88"/>
      <c r="Y178" s="92">
        <f>SUM(U178:X179)</f>
        <v>135952</v>
      </c>
      <c r="Z178" s="89">
        <v>2.2999999999999998</v>
      </c>
      <c r="AA178" s="98" t="s">
        <v>209</v>
      </c>
    </row>
    <row r="179" spans="1:93" s="6" customFormat="1" x14ac:dyDescent="0.25">
      <c r="A179" s="46"/>
      <c r="B179" s="84"/>
      <c r="C179" s="90"/>
      <c r="D179" s="91"/>
      <c r="E179" s="91"/>
      <c r="F179" s="91"/>
      <c r="G179" s="11" t="s">
        <v>18</v>
      </c>
      <c r="H179" s="12">
        <v>0</v>
      </c>
      <c r="I179" s="17">
        <v>70295.899999999994</v>
      </c>
      <c r="J179" s="12">
        <v>0</v>
      </c>
      <c r="K179" s="12">
        <v>0</v>
      </c>
      <c r="L179" s="12">
        <v>0</v>
      </c>
      <c r="M179" s="12">
        <v>0</v>
      </c>
      <c r="N179" s="12">
        <v>0</v>
      </c>
      <c r="O179" s="12">
        <v>0</v>
      </c>
      <c r="P179" s="17">
        <v>26165</v>
      </c>
      <c r="Q179" s="12">
        <v>0</v>
      </c>
      <c r="R179" s="12">
        <v>0</v>
      </c>
      <c r="S179" s="12">
        <v>0</v>
      </c>
      <c r="T179" s="88"/>
      <c r="U179" s="88"/>
      <c r="V179" s="88"/>
      <c r="W179" s="88"/>
      <c r="X179" s="88"/>
      <c r="Y179" s="92"/>
      <c r="Z179" s="89"/>
      <c r="AA179" s="99"/>
    </row>
    <row r="180" spans="1:93" ht="14.25" customHeight="1" x14ac:dyDescent="0.25">
      <c r="B180" s="76">
        <v>58</v>
      </c>
      <c r="C180" s="96" t="s">
        <v>210</v>
      </c>
      <c r="D180" s="97"/>
      <c r="E180" s="65"/>
      <c r="F180" s="65"/>
      <c r="G180" s="65"/>
      <c r="H180" s="65"/>
      <c r="I180" s="65"/>
      <c r="J180" s="65"/>
      <c r="K180" s="65"/>
      <c r="L180" s="65"/>
      <c r="M180" s="65"/>
      <c r="N180" s="65"/>
      <c r="O180" s="65"/>
      <c r="P180" s="65"/>
      <c r="Q180" s="65"/>
      <c r="R180" s="65"/>
      <c r="S180" s="65"/>
      <c r="T180" s="35"/>
      <c r="U180" s="35"/>
      <c r="V180" s="35"/>
      <c r="W180" s="35"/>
      <c r="X180" s="35"/>
      <c r="Y180" s="35"/>
      <c r="Z180" s="36"/>
      <c r="AA180" s="5"/>
    </row>
    <row r="181" spans="1:93" s="6" customFormat="1" x14ac:dyDescent="0.25">
      <c r="A181" s="46"/>
      <c r="B181" s="83"/>
      <c r="C181" s="90" t="s">
        <v>211</v>
      </c>
      <c r="D181" s="91" t="s">
        <v>212</v>
      </c>
      <c r="E181" s="91" t="s">
        <v>21</v>
      </c>
      <c r="F181" s="91">
        <v>2026</v>
      </c>
      <c r="G181" s="11" t="s">
        <v>16</v>
      </c>
      <c r="H181" s="12">
        <v>1</v>
      </c>
      <c r="I181" s="12">
        <v>1</v>
      </c>
      <c r="J181" s="12">
        <v>1</v>
      </c>
      <c r="K181" s="12">
        <v>1</v>
      </c>
      <c r="L181" s="12">
        <v>1</v>
      </c>
      <c r="M181" s="12">
        <v>1</v>
      </c>
      <c r="N181" s="12">
        <v>1</v>
      </c>
      <c r="O181" s="12">
        <v>1</v>
      </c>
      <c r="P181" s="12">
        <v>1</v>
      </c>
      <c r="Q181" s="12">
        <v>1</v>
      </c>
      <c r="R181" s="12">
        <v>1</v>
      </c>
      <c r="S181" s="12">
        <v>1</v>
      </c>
      <c r="T181" s="88"/>
      <c r="U181" s="88">
        <f>+Y181+Y182</f>
        <v>38000</v>
      </c>
      <c r="V181" s="88"/>
      <c r="W181" s="88"/>
      <c r="X181" s="88"/>
      <c r="Y181" s="14">
        <v>30000</v>
      </c>
      <c r="Z181" s="15">
        <v>2.2999999999999998</v>
      </c>
      <c r="AA181" s="83"/>
    </row>
    <row r="182" spans="1:93" s="6" customFormat="1" x14ac:dyDescent="0.25">
      <c r="A182" s="46"/>
      <c r="B182" s="84"/>
      <c r="C182" s="90"/>
      <c r="D182" s="91"/>
      <c r="E182" s="91"/>
      <c r="F182" s="91"/>
      <c r="G182" s="11" t="s">
        <v>18</v>
      </c>
      <c r="H182" s="12">
        <v>0</v>
      </c>
      <c r="I182" s="17">
        <v>25362.7</v>
      </c>
      <c r="J182" s="12">
        <v>0</v>
      </c>
      <c r="K182" s="12">
        <v>0</v>
      </c>
      <c r="L182" s="12">
        <v>0</v>
      </c>
      <c r="M182" s="12">
        <v>0</v>
      </c>
      <c r="N182" s="12">
        <v>0</v>
      </c>
      <c r="O182" s="12">
        <v>0</v>
      </c>
      <c r="P182" s="12">
        <v>0</v>
      </c>
      <c r="Q182" s="12">
        <v>0</v>
      </c>
      <c r="R182" s="12">
        <v>0</v>
      </c>
      <c r="S182" s="12">
        <v>0</v>
      </c>
      <c r="T182" s="88"/>
      <c r="U182" s="88"/>
      <c r="V182" s="88"/>
      <c r="W182" s="88"/>
      <c r="X182" s="88"/>
      <c r="Y182" s="14">
        <v>8000</v>
      </c>
      <c r="Z182" s="18">
        <v>2.6</v>
      </c>
      <c r="AA182" s="84"/>
    </row>
    <row r="183" spans="1:93" s="6" customFormat="1" x14ac:dyDescent="0.25">
      <c r="A183" s="46"/>
      <c r="B183" s="83"/>
      <c r="C183" s="90" t="s">
        <v>213</v>
      </c>
      <c r="D183" s="91" t="s">
        <v>214</v>
      </c>
      <c r="E183" s="91" t="s">
        <v>215</v>
      </c>
      <c r="F183" s="91">
        <v>2026</v>
      </c>
      <c r="G183" s="11" t="s">
        <v>16</v>
      </c>
      <c r="H183" s="12">
        <v>5</v>
      </c>
      <c r="I183" s="12">
        <v>5</v>
      </c>
      <c r="J183" s="12">
        <v>15</v>
      </c>
      <c r="K183" s="12">
        <v>15</v>
      </c>
      <c r="L183" s="12">
        <v>15</v>
      </c>
      <c r="M183" s="12">
        <v>20</v>
      </c>
      <c r="N183" s="12">
        <v>20</v>
      </c>
      <c r="O183" s="12">
        <v>20</v>
      </c>
      <c r="P183" s="12">
        <v>20</v>
      </c>
      <c r="Q183" s="12">
        <v>20</v>
      </c>
      <c r="R183" s="12">
        <v>10</v>
      </c>
      <c r="S183" s="12">
        <v>0</v>
      </c>
      <c r="T183" s="88"/>
      <c r="U183" s="88">
        <f>1800*12</f>
        <v>21600</v>
      </c>
      <c r="V183" s="88"/>
      <c r="W183" s="88"/>
      <c r="X183" s="88"/>
      <c r="Y183" s="92">
        <f>SUM(U183:X184)</f>
        <v>21600</v>
      </c>
      <c r="Z183" s="89">
        <v>2.2999999999999998</v>
      </c>
      <c r="AA183" s="83"/>
    </row>
    <row r="184" spans="1:93" s="6" customFormat="1" x14ac:dyDescent="0.25">
      <c r="A184" s="46"/>
      <c r="B184" s="84"/>
      <c r="C184" s="90"/>
      <c r="D184" s="91"/>
      <c r="E184" s="91"/>
      <c r="F184" s="91"/>
      <c r="G184" s="11" t="s">
        <v>18</v>
      </c>
      <c r="H184" s="12">
        <v>0</v>
      </c>
      <c r="I184" s="17">
        <v>18637.3</v>
      </c>
      <c r="J184" s="12">
        <v>0</v>
      </c>
      <c r="K184" s="12">
        <v>0</v>
      </c>
      <c r="L184" s="12">
        <v>0</v>
      </c>
      <c r="M184" s="12">
        <v>0</v>
      </c>
      <c r="N184" s="12">
        <v>0</v>
      </c>
      <c r="O184" s="12">
        <v>0</v>
      </c>
      <c r="P184" s="12">
        <v>0</v>
      </c>
      <c r="Q184" s="12">
        <v>0</v>
      </c>
      <c r="R184" s="12">
        <v>0</v>
      </c>
      <c r="S184" s="12">
        <v>0</v>
      </c>
      <c r="T184" s="88"/>
      <c r="U184" s="88"/>
      <c r="V184" s="88"/>
      <c r="W184" s="88"/>
      <c r="X184" s="88"/>
      <c r="Y184" s="92"/>
      <c r="Z184" s="89"/>
      <c r="AA184" s="84"/>
    </row>
    <row r="185" spans="1:93" ht="14.25" customHeight="1" x14ac:dyDescent="0.25">
      <c r="B185" s="76">
        <v>72</v>
      </c>
      <c r="C185" s="96" t="s">
        <v>216</v>
      </c>
      <c r="D185" s="97"/>
      <c r="E185" s="65"/>
      <c r="F185" s="65"/>
      <c r="G185" s="65"/>
      <c r="H185" s="65"/>
      <c r="I185" s="65"/>
      <c r="J185" s="65"/>
      <c r="K185" s="65"/>
      <c r="L185" s="65"/>
      <c r="M185" s="65"/>
      <c r="N185" s="65"/>
      <c r="O185" s="65"/>
      <c r="P185" s="65"/>
      <c r="Q185" s="65"/>
      <c r="R185" s="65"/>
      <c r="S185" s="65"/>
      <c r="T185" s="35"/>
      <c r="U185" s="35"/>
      <c r="V185" s="35"/>
      <c r="W185" s="35"/>
      <c r="X185" s="35"/>
      <c r="Y185" s="35"/>
      <c r="Z185" s="36"/>
      <c r="AA185" s="5"/>
    </row>
    <row r="186" spans="1:93" s="6" customFormat="1" x14ac:dyDescent="0.25">
      <c r="A186" s="46"/>
      <c r="B186" s="83"/>
      <c r="C186" s="90" t="s">
        <v>217</v>
      </c>
      <c r="D186" s="91" t="s">
        <v>218</v>
      </c>
      <c r="E186" s="91" t="s">
        <v>21</v>
      </c>
      <c r="F186" s="91">
        <v>2026</v>
      </c>
      <c r="G186" s="11" t="s">
        <v>16</v>
      </c>
      <c r="H186" s="12">
        <v>5</v>
      </c>
      <c r="I186" s="12">
        <v>10</v>
      </c>
      <c r="J186" s="12">
        <v>10</v>
      </c>
      <c r="K186" s="12">
        <v>10</v>
      </c>
      <c r="L186" s="12">
        <v>10</v>
      </c>
      <c r="M186" s="12">
        <v>10</v>
      </c>
      <c r="N186" s="12">
        <v>10</v>
      </c>
      <c r="O186" s="12">
        <v>10</v>
      </c>
      <c r="P186" s="12">
        <v>10</v>
      </c>
      <c r="Q186" s="12">
        <v>10</v>
      </c>
      <c r="R186" s="12">
        <v>10</v>
      </c>
      <c r="S186" s="12">
        <v>5</v>
      </c>
      <c r="T186" s="88"/>
      <c r="U186" s="88">
        <f>+Y186+Y187</f>
        <v>45000</v>
      </c>
      <c r="V186" s="88"/>
      <c r="W186" s="88"/>
      <c r="X186" s="88"/>
      <c r="Y186" s="14">
        <v>40000</v>
      </c>
      <c r="Z186" s="15">
        <v>2.2999999999999998</v>
      </c>
      <c r="AA186" s="83"/>
    </row>
    <row r="187" spans="1:93" s="6" customFormat="1" x14ac:dyDescent="0.25">
      <c r="A187" s="46"/>
      <c r="B187" s="84"/>
      <c r="C187" s="90"/>
      <c r="D187" s="91"/>
      <c r="E187" s="91"/>
      <c r="F187" s="91"/>
      <c r="G187" s="11" t="s">
        <v>18</v>
      </c>
      <c r="H187" s="12">
        <v>0</v>
      </c>
      <c r="I187" s="17">
        <v>49000</v>
      </c>
      <c r="J187" s="12">
        <v>0</v>
      </c>
      <c r="K187" s="12">
        <v>0</v>
      </c>
      <c r="L187" s="12">
        <v>0</v>
      </c>
      <c r="M187" s="12">
        <v>0</v>
      </c>
      <c r="N187" s="12">
        <v>0</v>
      </c>
      <c r="O187" s="12">
        <v>0</v>
      </c>
      <c r="P187" s="12">
        <v>0</v>
      </c>
      <c r="Q187" s="12">
        <v>0</v>
      </c>
      <c r="R187" s="12">
        <v>0</v>
      </c>
      <c r="S187" s="12">
        <v>0</v>
      </c>
      <c r="T187" s="88"/>
      <c r="U187" s="88"/>
      <c r="V187" s="88"/>
      <c r="W187" s="88"/>
      <c r="X187" s="88"/>
      <c r="Y187" s="14">
        <v>5000</v>
      </c>
      <c r="Z187" s="18">
        <v>2.6</v>
      </c>
      <c r="AA187" s="84"/>
    </row>
    <row r="188" spans="1:93" s="6" customFormat="1" x14ac:dyDescent="0.25">
      <c r="A188" s="46"/>
      <c r="B188" s="83"/>
      <c r="C188" s="90" t="s">
        <v>219</v>
      </c>
      <c r="D188" s="91" t="s">
        <v>220</v>
      </c>
      <c r="E188" s="91" t="s">
        <v>221</v>
      </c>
      <c r="F188" s="91">
        <v>2026</v>
      </c>
      <c r="G188" s="11" t="s">
        <v>16</v>
      </c>
      <c r="H188" s="12">
        <v>2</v>
      </c>
      <c r="I188" s="12">
        <v>5</v>
      </c>
      <c r="J188" s="12">
        <v>5</v>
      </c>
      <c r="K188" s="12">
        <v>5</v>
      </c>
      <c r="L188" s="12">
        <v>5</v>
      </c>
      <c r="M188" s="12">
        <v>5</v>
      </c>
      <c r="N188" s="12">
        <v>5</v>
      </c>
      <c r="O188" s="12">
        <v>5</v>
      </c>
      <c r="P188" s="12">
        <v>5</v>
      </c>
      <c r="Q188" s="12">
        <v>5</v>
      </c>
      <c r="R188" s="12">
        <v>5</v>
      </c>
      <c r="S188" s="12">
        <v>3</v>
      </c>
      <c r="T188" s="88"/>
      <c r="U188" s="88">
        <f>2500*10</f>
        <v>25000</v>
      </c>
      <c r="V188" s="88"/>
      <c r="W188" s="88"/>
      <c r="X188" s="88"/>
      <c r="Y188" s="92">
        <f>SUM(U188:X189)</f>
        <v>25000</v>
      </c>
      <c r="Z188" s="89">
        <v>2.2999999999999998</v>
      </c>
      <c r="AA188" s="83"/>
    </row>
    <row r="189" spans="1:93" s="6" customFormat="1" x14ac:dyDescent="0.25">
      <c r="A189" s="46"/>
      <c r="B189" s="84"/>
      <c r="C189" s="90"/>
      <c r="D189" s="91"/>
      <c r="E189" s="91"/>
      <c r="F189" s="91"/>
      <c r="G189" s="11" t="s">
        <v>18</v>
      </c>
      <c r="H189" s="12">
        <v>0</v>
      </c>
      <c r="I189" s="17">
        <v>50000</v>
      </c>
      <c r="J189" s="12">
        <v>0</v>
      </c>
      <c r="K189" s="12">
        <v>0</v>
      </c>
      <c r="L189" s="12">
        <v>0</v>
      </c>
      <c r="M189" s="12">
        <v>0</v>
      </c>
      <c r="N189" s="12">
        <v>0</v>
      </c>
      <c r="O189" s="12">
        <v>0</v>
      </c>
      <c r="P189" s="12">
        <v>0</v>
      </c>
      <c r="Q189" s="12">
        <v>0</v>
      </c>
      <c r="R189" s="12">
        <v>0</v>
      </c>
      <c r="S189" s="12">
        <v>0</v>
      </c>
      <c r="T189" s="88"/>
      <c r="U189" s="88"/>
      <c r="V189" s="88"/>
      <c r="W189" s="88"/>
      <c r="X189" s="88"/>
      <c r="Y189" s="92"/>
      <c r="Z189" s="89"/>
      <c r="AA189" s="84"/>
    </row>
    <row r="190" spans="1:93" s="10" customFormat="1" ht="15" customHeight="1" x14ac:dyDescent="0.25">
      <c r="A190" s="47">
        <v>13</v>
      </c>
      <c r="B190" s="76">
        <v>80</v>
      </c>
      <c r="C190" s="123" t="s">
        <v>222</v>
      </c>
      <c r="D190" s="124"/>
      <c r="E190" s="63"/>
      <c r="F190" s="63"/>
      <c r="G190" s="63"/>
      <c r="H190" s="63"/>
      <c r="I190" s="63"/>
      <c r="J190" s="63"/>
      <c r="K190" s="63"/>
      <c r="L190" s="63"/>
      <c r="M190" s="63"/>
      <c r="N190" s="63"/>
      <c r="O190" s="63"/>
      <c r="P190" s="63"/>
      <c r="Q190" s="63"/>
      <c r="R190" s="63"/>
      <c r="S190" s="64"/>
      <c r="T190" s="19"/>
      <c r="U190" s="19"/>
      <c r="V190" s="19"/>
      <c r="W190" s="19"/>
      <c r="X190" s="19"/>
      <c r="Y190" s="7"/>
      <c r="Z190" s="8"/>
      <c r="AA190" s="9"/>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row>
    <row r="191" spans="1:93" s="6" customFormat="1" x14ac:dyDescent="0.25">
      <c r="A191" s="46"/>
      <c r="B191" s="83"/>
      <c r="C191" s="90" t="s">
        <v>223</v>
      </c>
      <c r="D191" s="91" t="s">
        <v>224</v>
      </c>
      <c r="E191" s="91" t="s">
        <v>21</v>
      </c>
      <c r="F191" s="91">
        <v>2026</v>
      </c>
      <c r="G191" s="11" t="s">
        <v>16</v>
      </c>
      <c r="H191" s="12">
        <v>20</v>
      </c>
      <c r="I191" s="12">
        <v>20</v>
      </c>
      <c r="J191" s="12">
        <v>20</v>
      </c>
      <c r="K191" s="12">
        <v>20</v>
      </c>
      <c r="L191" s="12">
        <v>20</v>
      </c>
      <c r="M191" s="12">
        <v>20</v>
      </c>
      <c r="N191" s="12">
        <v>20</v>
      </c>
      <c r="O191" s="12">
        <v>20</v>
      </c>
      <c r="P191" s="12">
        <v>20</v>
      </c>
      <c r="Q191" s="12">
        <v>20</v>
      </c>
      <c r="R191" s="12">
        <v>20</v>
      </c>
      <c r="S191" s="12">
        <v>20</v>
      </c>
      <c r="T191" s="88"/>
      <c r="U191" s="88">
        <f>+Y191+Y192</f>
        <v>100000</v>
      </c>
      <c r="V191" s="88"/>
      <c r="W191" s="88"/>
      <c r="X191" s="88"/>
      <c r="Y191" s="14">
        <v>90000</v>
      </c>
      <c r="Z191" s="15">
        <v>2.2999999999999998</v>
      </c>
      <c r="AA191" s="83"/>
    </row>
    <row r="192" spans="1:93" s="6" customFormat="1" x14ac:dyDescent="0.25">
      <c r="A192" s="46"/>
      <c r="B192" s="84"/>
      <c r="C192" s="90"/>
      <c r="D192" s="91"/>
      <c r="E192" s="91"/>
      <c r="F192" s="91"/>
      <c r="G192" s="11" t="s">
        <v>18</v>
      </c>
      <c r="H192" s="12">
        <v>0</v>
      </c>
      <c r="I192" s="17">
        <v>7460</v>
      </c>
      <c r="J192" s="17">
        <v>5040</v>
      </c>
      <c r="K192" s="12">
        <v>0</v>
      </c>
      <c r="L192" s="12">
        <v>0</v>
      </c>
      <c r="M192" s="12">
        <v>0</v>
      </c>
      <c r="N192" s="12">
        <v>0</v>
      </c>
      <c r="O192" s="12">
        <v>0</v>
      </c>
      <c r="P192" s="12">
        <v>0</v>
      </c>
      <c r="Q192" s="12">
        <v>0</v>
      </c>
      <c r="R192" s="12">
        <v>0</v>
      </c>
      <c r="S192" s="12">
        <v>0</v>
      </c>
      <c r="T192" s="88"/>
      <c r="U192" s="88"/>
      <c r="V192" s="88"/>
      <c r="W192" s="88"/>
      <c r="X192" s="88"/>
      <c r="Y192" s="14">
        <v>10000</v>
      </c>
      <c r="Z192" s="18">
        <v>2.6</v>
      </c>
      <c r="AA192" s="84"/>
    </row>
    <row r="193" spans="1:93" s="10" customFormat="1" ht="15" customHeight="1" x14ac:dyDescent="0.25">
      <c r="A193" s="47">
        <v>14</v>
      </c>
      <c r="B193" s="76">
        <v>82</v>
      </c>
      <c r="C193" s="123" t="s">
        <v>225</v>
      </c>
      <c r="D193" s="124"/>
      <c r="E193" s="63"/>
      <c r="F193" s="63"/>
      <c r="G193" s="63"/>
      <c r="H193" s="63"/>
      <c r="I193" s="63"/>
      <c r="J193" s="63"/>
      <c r="K193" s="63"/>
      <c r="L193" s="63"/>
      <c r="M193" s="63"/>
      <c r="N193" s="63"/>
      <c r="O193" s="63"/>
      <c r="P193" s="63"/>
      <c r="Q193" s="63"/>
      <c r="R193" s="63"/>
      <c r="S193" s="64"/>
      <c r="T193" s="19"/>
      <c r="U193" s="19"/>
      <c r="V193" s="19"/>
      <c r="W193" s="19"/>
      <c r="X193" s="19"/>
      <c r="Y193" s="7"/>
      <c r="Z193" s="8"/>
      <c r="AA193" s="9"/>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row>
    <row r="194" spans="1:93" s="6" customFormat="1" x14ac:dyDescent="0.25">
      <c r="A194" s="46"/>
      <c r="B194" s="83"/>
      <c r="C194" s="90" t="s">
        <v>226</v>
      </c>
      <c r="D194" s="91" t="s">
        <v>227</v>
      </c>
      <c r="E194" s="91" t="s">
        <v>21</v>
      </c>
      <c r="F194" s="91">
        <v>2026</v>
      </c>
      <c r="G194" s="11" t="s">
        <v>16</v>
      </c>
      <c r="H194" s="12">
        <v>10</v>
      </c>
      <c r="I194" s="12">
        <v>10</v>
      </c>
      <c r="J194" s="12">
        <v>10</v>
      </c>
      <c r="K194" s="12">
        <v>10</v>
      </c>
      <c r="L194" s="12">
        <v>10</v>
      </c>
      <c r="M194" s="12">
        <v>10</v>
      </c>
      <c r="N194" s="12">
        <v>10</v>
      </c>
      <c r="O194" s="12">
        <v>10</v>
      </c>
      <c r="P194" s="12">
        <v>10</v>
      </c>
      <c r="Q194" s="12">
        <v>10</v>
      </c>
      <c r="R194" s="12">
        <v>10</v>
      </c>
      <c r="S194" s="12">
        <v>10</v>
      </c>
      <c r="T194" s="88"/>
      <c r="U194" s="88">
        <f>+Y194+Y195</f>
        <v>55000</v>
      </c>
      <c r="V194" s="88"/>
      <c r="W194" s="88"/>
      <c r="X194" s="88"/>
      <c r="Y194" s="14">
        <v>50000</v>
      </c>
      <c r="Z194" s="15">
        <v>2.2999999999999998</v>
      </c>
      <c r="AA194" s="83"/>
    </row>
    <row r="195" spans="1:93" s="6" customFormat="1" x14ac:dyDescent="0.25">
      <c r="A195" s="46"/>
      <c r="B195" s="84"/>
      <c r="C195" s="90"/>
      <c r="D195" s="91"/>
      <c r="E195" s="91"/>
      <c r="F195" s="91"/>
      <c r="G195" s="11" t="s">
        <v>18</v>
      </c>
      <c r="H195" s="12">
        <v>0</v>
      </c>
      <c r="I195" s="17">
        <v>8374</v>
      </c>
      <c r="J195" s="17">
        <v>31626</v>
      </c>
      <c r="K195" s="12">
        <v>0</v>
      </c>
      <c r="L195" s="12">
        <v>0</v>
      </c>
      <c r="M195" s="12">
        <v>0</v>
      </c>
      <c r="N195" s="12">
        <v>0</v>
      </c>
      <c r="O195" s="12">
        <v>0</v>
      </c>
      <c r="P195" s="12">
        <v>0</v>
      </c>
      <c r="Q195" s="12">
        <v>0</v>
      </c>
      <c r="R195" s="12">
        <v>0</v>
      </c>
      <c r="S195" s="12">
        <v>0</v>
      </c>
      <c r="T195" s="88"/>
      <c r="U195" s="88"/>
      <c r="V195" s="88"/>
      <c r="W195" s="88"/>
      <c r="X195" s="88"/>
      <c r="Y195" s="14">
        <v>5000</v>
      </c>
      <c r="Z195" s="18">
        <v>2.6</v>
      </c>
      <c r="AA195" s="84"/>
    </row>
    <row r="196" spans="1:93" ht="14.25" customHeight="1" x14ac:dyDescent="0.25">
      <c r="B196" s="76">
        <v>152</v>
      </c>
      <c r="C196" s="96" t="s">
        <v>228</v>
      </c>
      <c r="D196" s="97"/>
      <c r="E196" s="65"/>
      <c r="F196" s="65"/>
      <c r="G196" s="65"/>
      <c r="H196" s="65"/>
      <c r="I196" s="65"/>
      <c r="J196" s="65"/>
      <c r="K196" s="65"/>
      <c r="L196" s="65"/>
      <c r="M196" s="65"/>
      <c r="N196" s="65"/>
      <c r="O196" s="65"/>
      <c r="P196" s="65"/>
      <c r="Q196" s="65"/>
      <c r="R196" s="65"/>
      <c r="S196" s="65"/>
      <c r="T196" s="35"/>
      <c r="U196" s="35"/>
      <c r="V196" s="35"/>
      <c r="W196" s="35"/>
      <c r="X196" s="35"/>
      <c r="Y196" s="35"/>
      <c r="Z196" s="36"/>
      <c r="AA196" s="5"/>
    </row>
    <row r="197" spans="1:93" s="6" customFormat="1" x14ac:dyDescent="0.25">
      <c r="A197" s="46"/>
      <c r="B197" s="83"/>
      <c r="C197" s="90" t="s">
        <v>229</v>
      </c>
      <c r="D197" s="91" t="s">
        <v>230</v>
      </c>
      <c r="E197" s="91" t="s">
        <v>80</v>
      </c>
      <c r="F197" s="91">
        <v>2026</v>
      </c>
      <c r="G197" s="11" t="s">
        <v>16</v>
      </c>
      <c r="H197" s="12">
        <v>0</v>
      </c>
      <c r="I197" s="12">
        <v>0</v>
      </c>
      <c r="J197" s="12">
        <v>1</v>
      </c>
      <c r="K197" s="12">
        <v>1</v>
      </c>
      <c r="L197" s="12">
        <v>1</v>
      </c>
      <c r="M197" s="12">
        <v>1</v>
      </c>
      <c r="N197" s="12">
        <v>0</v>
      </c>
      <c r="O197" s="12">
        <v>0</v>
      </c>
      <c r="P197" s="12">
        <v>0</v>
      </c>
      <c r="Q197" s="12">
        <v>0</v>
      </c>
      <c r="R197" s="12">
        <v>0</v>
      </c>
      <c r="S197" s="12">
        <v>0</v>
      </c>
      <c r="T197" s="88"/>
      <c r="U197" s="88">
        <v>50000</v>
      </c>
      <c r="V197" s="88"/>
      <c r="W197" s="88"/>
      <c r="X197" s="88"/>
      <c r="Y197" s="92">
        <f>SUM(U197:X198)</f>
        <v>50000</v>
      </c>
      <c r="Z197" s="89">
        <v>2.2999999999999998</v>
      </c>
      <c r="AA197" s="98" t="s">
        <v>231</v>
      </c>
    </row>
    <row r="198" spans="1:93" s="6" customFormat="1" x14ac:dyDescent="0.25">
      <c r="A198" s="46"/>
      <c r="B198" s="84"/>
      <c r="C198" s="90"/>
      <c r="D198" s="91"/>
      <c r="E198" s="91"/>
      <c r="F198" s="91"/>
      <c r="G198" s="11" t="s">
        <v>18</v>
      </c>
      <c r="H198" s="12">
        <v>0</v>
      </c>
      <c r="I198" s="12">
        <v>0</v>
      </c>
      <c r="J198" s="12">
        <v>0</v>
      </c>
      <c r="K198" s="12">
        <v>0</v>
      </c>
      <c r="L198" s="12">
        <v>1</v>
      </c>
      <c r="M198" s="12">
        <v>1</v>
      </c>
      <c r="N198" s="12">
        <v>0</v>
      </c>
      <c r="O198" s="12">
        <v>0</v>
      </c>
      <c r="P198" s="12">
        <v>0</v>
      </c>
      <c r="Q198" s="12">
        <v>0</v>
      </c>
      <c r="R198" s="12">
        <v>0</v>
      </c>
      <c r="S198" s="12">
        <v>0</v>
      </c>
      <c r="T198" s="88"/>
      <c r="U198" s="88"/>
      <c r="V198" s="88"/>
      <c r="W198" s="88"/>
      <c r="X198" s="88"/>
      <c r="Y198" s="92"/>
      <c r="Z198" s="89"/>
      <c r="AA198" s="99"/>
    </row>
    <row r="199" spans="1:93" s="6" customFormat="1" x14ac:dyDescent="0.25">
      <c r="A199" s="46"/>
      <c r="B199" s="83"/>
      <c r="C199" s="90" t="s">
        <v>232</v>
      </c>
      <c r="D199" s="91" t="s">
        <v>233</v>
      </c>
      <c r="E199" s="91" t="s">
        <v>21</v>
      </c>
      <c r="F199" s="91">
        <v>2026</v>
      </c>
      <c r="G199" s="11" t="s">
        <v>16</v>
      </c>
      <c r="H199" s="12">
        <v>5</v>
      </c>
      <c r="I199" s="12">
        <v>5</v>
      </c>
      <c r="J199" s="12">
        <v>5</v>
      </c>
      <c r="K199" s="12">
        <v>5</v>
      </c>
      <c r="L199" s="12">
        <v>5</v>
      </c>
      <c r="M199" s="12">
        <v>5</v>
      </c>
      <c r="N199" s="12">
        <v>5</v>
      </c>
      <c r="O199" s="12">
        <v>5</v>
      </c>
      <c r="P199" s="12">
        <v>5</v>
      </c>
      <c r="Q199" s="12">
        <v>5</v>
      </c>
      <c r="R199" s="12">
        <v>5</v>
      </c>
      <c r="S199" s="12">
        <v>5</v>
      </c>
      <c r="T199" s="88"/>
      <c r="U199" s="88">
        <v>35000</v>
      </c>
      <c r="V199" s="88"/>
      <c r="W199" s="88">
        <f>35000+38189</f>
        <v>73189</v>
      </c>
      <c r="X199" s="88"/>
      <c r="Y199" s="92">
        <f>SUM(U199:X200)</f>
        <v>108189</v>
      </c>
      <c r="Z199" s="89">
        <v>2.2999999999999998</v>
      </c>
      <c r="AA199" s="83"/>
    </row>
    <row r="200" spans="1:93" s="6" customFormat="1" x14ac:dyDescent="0.25">
      <c r="A200" s="46"/>
      <c r="B200" s="84"/>
      <c r="C200" s="90"/>
      <c r="D200" s="91"/>
      <c r="E200" s="91"/>
      <c r="F200" s="91"/>
      <c r="G200" s="11" t="s">
        <v>18</v>
      </c>
      <c r="H200" s="12">
        <v>0</v>
      </c>
      <c r="I200" s="17">
        <v>3510</v>
      </c>
      <c r="J200" s="12">
        <v>0</v>
      </c>
      <c r="K200" s="12">
        <v>0</v>
      </c>
      <c r="L200" s="12">
        <v>0</v>
      </c>
      <c r="M200" s="12">
        <v>0</v>
      </c>
      <c r="N200" s="12">
        <v>0</v>
      </c>
      <c r="O200" s="12">
        <v>0</v>
      </c>
      <c r="P200" s="12">
        <v>0</v>
      </c>
      <c r="Q200" s="12">
        <v>0</v>
      </c>
      <c r="R200" s="12">
        <v>0</v>
      </c>
      <c r="S200" s="12">
        <v>0</v>
      </c>
      <c r="T200" s="88"/>
      <c r="U200" s="88"/>
      <c r="V200" s="88"/>
      <c r="W200" s="88"/>
      <c r="X200" s="88"/>
      <c r="Y200" s="92"/>
      <c r="Z200" s="89"/>
      <c r="AA200" s="84"/>
    </row>
    <row r="201" spans="1:93" s="6" customFormat="1" x14ac:dyDescent="0.25">
      <c r="A201" s="46"/>
      <c r="B201" s="83"/>
      <c r="C201" s="90" t="s">
        <v>234</v>
      </c>
      <c r="D201" s="91" t="s">
        <v>235</v>
      </c>
      <c r="E201" s="91" t="s">
        <v>21</v>
      </c>
      <c r="F201" s="91">
        <v>2026</v>
      </c>
      <c r="G201" s="11" t="s">
        <v>16</v>
      </c>
      <c r="H201" s="12">
        <v>5</v>
      </c>
      <c r="I201" s="12">
        <v>5</v>
      </c>
      <c r="J201" s="12">
        <v>5</v>
      </c>
      <c r="K201" s="12">
        <v>5</v>
      </c>
      <c r="L201" s="12">
        <v>5</v>
      </c>
      <c r="M201" s="12">
        <v>5</v>
      </c>
      <c r="N201" s="12">
        <v>5</v>
      </c>
      <c r="O201" s="12">
        <v>5</v>
      </c>
      <c r="P201" s="12">
        <v>5</v>
      </c>
      <c r="Q201" s="12">
        <v>5</v>
      </c>
      <c r="R201" s="12">
        <v>5</v>
      </c>
      <c r="S201" s="12">
        <v>5</v>
      </c>
      <c r="T201" s="88"/>
      <c r="U201" s="88">
        <f>+Y201+Y202</f>
        <v>34000</v>
      </c>
      <c r="V201" s="88"/>
      <c r="W201" s="88"/>
      <c r="X201" s="88"/>
      <c r="Y201" s="14">
        <v>30000</v>
      </c>
      <c r="Z201" s="15">
        <v>2.2999999999999998</v>
      </c>
      <c r="AA201" s="83"/>
    </row>
    <row r="202" spans="1:93" s="6" customFormat="1" x14ac:dyDescent="0.25">
      <c r="A202" s="46"/>
      <c r="B202" s="84"/>
      <c r="C202" s="90"/>
      <c r="D202" s="91"/>
      <c r="E202" s="91"/>
      <c r="F202" s="91"/>
      <c r="G202" s="11" t="s">
        <v>18</v>
      </c>
      <c r="H202" s="12">
        <v>0</v>
      </c>
      <c r="I202" s="17">
        <v>3510</v>
      </c>
      <c r="J202" s="12">
        <v>0</v>
      </c>
      <c r="K202" s="12">
        <v>0</v>
      </c>
      <c r="L202" s="12">
        <v>0</v>
      </c>
      <c r="M202" s="12">
        <v>0</v>
      </c>
      <c r="N202" s="12">
        <v>0</v>
      </c>
      <c r="O202" s="12">
        <v>0</v>
      </c>
      <c r="P202" s="12">
        <v>0</v>
      </c>
      <c r="Q202" s="12">
        <v>0</v>
      </c>
      <c r="R202" s="12">
        <v>0</v>
      </c>
      <c r="S202" s="12">
        <v>0</v>
      </c>
      <c r="T202" s="88"/>
      <c r="U202" s="88"/>
      <c r="V202" s="88"/>
      <c r="W202" s="88"/>
      <c r="X202" s="88"/>
      <c r="Y202" s="14">
        <v>4000</v>
      </c>
      <c r="Z202" s="18">
        <v>2.6</v>
      </c>
      <c r="AA202" s="84"/>
    </row>
    <row r="203" spans="1:93" ht="14.25" customHeight="1" x14ac:dyDescent="0.25">
      <c r="B203" s="76">
        <v>7</v>
      </c>
      <c r="C203" s="96" t="s">
        <v>236</v>
      </c>
      <c r="D203" s="97"/>
      <c r="E203" s="65"/>
      <c r="F203" s="65"/>
      <c r="G203" s="65"/>
      <c r="H203" s="65"/>
      <c r="I203" s="65"/>
      <c r="J203" s="65"/>
      <c r="K203" s="65"/>
      <c r="L203" s="65"/>
      <c r="M203" s="65"/>
      <c r="N203" s="65"/>
      <c r="O203" s="65"/>
      <c r="P203" s="65"/>
      <c r="Q203" s="65"/>
      <c r="R203" s="65"/>
      <c r="S203" s="65"/>
      <c r="T203" s="35"/>
      <c r="U203" s="35"/>
      <c r="V203" s="35"/>
      <c r="W203" s="35"/>
      <c r="X203" s="35"/>
      <c r="Y203" s="35"/>
      <c r="Z203" s="36"/>
      <c r="AA203" s="5"/>
    </row>
    <row r="204" spans="1:93" s="6" customFormat="1" x14ac:dyDescent="0.25">
      <c r="A204" s="46"/>
      <c r="B204" s="83"/>
      <c r="C204" s="90" t="s">
        <v>237</v>
      </c>
      <c r="D204" s="91" t="s">
        <v>238</v>
      </c>
      <c r="E204" s="91" t="s">
        <v>80</v>
      </c>
      <c r="F204" s="91">
        <v>2026</v>
      </c>
      <c r="G204" s="11" t="s">
        <v>16</v>
      </c>
      <c r="H204" s="12">
        <v>1</v>
      </c>
      <c r="I204" s="12">
        <v>1</v>
      </c>
      <c r="J204" s="12">
        <v>1</v>
      </c>
      <c r="K204" s="12">
        <v>1</v>
      </c>
      <c r="L204" s="12">
        <v>1</v>
      </c>
      <c r="M204" s="12">
        <v>1</v>
      </c>
      <c r="N204" s="12">
        <v>1</v>
      </c>
      <c r="O204" s="12">
        <v>1</v>
      </c>
      <c r="P204" s="12">
        <v>1</v>
      </c>
      <c r="Q204" s="12">
        <v>1</v>
      </c>
      <c r="R204" s="12">
        <v>1</v>
      </c>
      <c r="S204" s="12">
        <v>1</v>
      </c>
      <c r="T204" s="88"/>
      <c r="U204" s="88">
        <v>10000</v>
      </c>
      <c r="V204" s="88"/>
      <c r="W204" s="88"/>
      <c r="X204" s="88"/>
      <c r="Y204" s="92">
        <f>SUM(U204:X205)</f>
        <v>10000</v>
      </c>
      <c r="Z204" s="89">
        <v>2.2999999999999998</v>
      </c>
      <c r="AA204" s="83"/>
    </row>
    <row r="205" spans="1:93" s="6" customFormat="1" x14ac:dyDescent="0.25">
      <c r="A205" s="46"/>
      <c r="B205" s="84"/>
      <c r="C205" s="90"/>
      <c r="D205" s="91"/>
      <c r="E205" s="91"/>
      <c r="F205" s="91"/>
      <c r="G205" s="11" t="s">
        <v>18</v>
      </c>
      <c r="H205" s="12">
        <v>0</v>
      </c>
      <c r="I205" s="17">
        <v>45300</v>
      </c>
      <c r="J205" s="12">
        <v>850</v>
      </c>
      <c r="K205" s="12">
        <v>0</v>
      </c>
      <c r="L205" s="12">
        <v>0</v>
      </c>
      <c r="M205" s="12">
        <v>0</v>
      </c>
      <c r="N205" s="12">
        <v>0</v>
      </c>
      <c r="O205" s="12">
        <v>0</v>
      </c>
      <c r="P205" s="12">
        <v>0</v>
      </c>
      <c r="Q205" s="12">
        <v>0</v>
      </c>
      <c r="R205" s="12">
        <v>0</v>
      </c>
      <c r="S205" s="12">
        <v>0</v>
      </c>
      <c r="T205" s="88"/>
      <c r="U205" s="88"/>
      <c r="V205" s="88"/>
      <c r="W205" s="88"/>
      <c r="X205" s="88"/>
      <c r="Y205" s="92"/>
      <c r="Z205" s="89"/>
      <c r="AA205" s="84"/>
    </row>
    <row r="206" spans="1:93" s="6" customFormat="1" x14ac:dyDescent="0.25">
      <c r="A206" s="46"/>
      <c r="B206" s="83"/>
      <c r="C206" s="90" t="s">
        <v>239</v>
      </c>
      <c r="D206" s="91" t="s">
        <v>240</v>
      </c>
      <c r="E206" s="91" t="s">
        <v>80</v>
      </c>
      <c r="F206" s="91">
        <v>2026</v>
      </c>
      <c r="G206" s="11" t="s">
        <v>16</v>
      </c>
      <c r="H206" s="12">
        <v>0</v>
      </c>
      <c r="I206" s="12">
        <v>0</v>
      </c>
      <c r="J206" s="12">
        <v>0</v>
      </c>
      <c r="K206" s="12">
        <v>0</v>
      </c>
      <c r="L206" s="12">
        <v>0</v>
      </c>
      <c r="M206" s="12">
        <v>0</v>
      </c>
      <c r="N206" s="12">
        <v>3</v>
      </c>
      <c r="O206" s="12">
        <v>3</v>
      </c>
      <c r="P206" s="12">
        <v>0</v>
      </c>
      <c r="Q206" s="12">
        <v>0</v>
      </c>
      <c r="R206" s="12">
        <v>0</v>
      </c>
      <c r="S206" s="12">
        <v>0</v>
      </c>
      <c r="T206" s="88"/>
      <c r="U206" s="88">
        <v>15000</v>
      </c>
      <c r="V206" s="88"/>
      <c r="W206" s="88"/>
      <c r="X206" s="88"/>
      <c r="Y206" s="92">
        <f>SUM(U206:X207)</f>
        <v>15000</v>
      </c>
      <c r="Z206" s="89">
        <v>2.2999999999999998</v>
      </c>
      <c r="AA206" s="83"/>
    </row>
    <row r="207" spans="1:93" s="6" customFormat="1" x14ac:dyDescent="0.25">
      <c r="A207" s="46"/>
      <c r="B207" s="84"/>
      <c r="C207" s="90"/>
      <c r="D207" s="91"/>
      <c r="E207" s="91"/>
      <c r="F207" s="91"/>
      <c r="G207" s="11" t="s">
        <v>18</v>
      </c>
      <c r="H207" s="12">
        <v>0</v>
      </c>
      <c r="I207" s="17">
        <v>2730</v>
      </c>
      <c r="J207" s="12">
        <v>0</v>
      </c>
      <c r="K207" s="12">
        <v>0</v>
      </c>
      <c r="L207" s="12">
        <v>0</v>
      </c>
      <c r="M207" s="12">
        <v>0</v>
      </c>
      <c r="N207" s="12">
        <v>0</v>
      </c>
      <c r="O207" s="12">
        <v>0</v>
      </c>
      <c r="P207" s="12">
        <v>0</v>
      </c>
      <c r="Q207" s="12">
        <v>0</v>
      </c>
      <c r="R207" s="12">
        <v>0</v>
      </c>
      <c r="S207" s="12">
        <v>0</v>
      </c>
      <c r="T207" s="88"/>
      <c r="U207" s="88"/>
      <c r="V207" s="88"/>
      <c r="W207" s="88"/>
      <c r="X207" s="88"/>
      <c r="Y207" s="92"/>
      <c r="Z207" s="89"/>
      <c r="AA207" s="84"/>
    </row>
    <row r="208" spans="1:93" s="6" customFormat="1" x14ac:dyDescent="0.25">
      <c r="A208" s="46"/>
      <c r="B208" s="83"/>
      <c r="C208" s="90" t="s">
        <v>241</v>
      </c>
      <c r="D208" s="91" t="s">
        <v>242</v>
      </c>
      <c r="E208" s="91" t="s">
        <v>243</v>
      </c>
      <c r="F208" s="91">
        <v>2026</v>
      </c>
      <c r="G208" s="11" t="s">
        <v>16</v>
      </c>
      <c r="H208" s="12">
        <v>3</v>
      </c>
      <c r="I208" s="12">
        <v>3</v>
      </c>
      <c r="J208" s="12">
        <v>3</v>
      </c>
      <c r="K208" s="12">
        <v>3</v>
      </c>
      <c r="L208" s="12">
        <v>3</v>
      </c>
      <c r="M208" s="12">
        <v>3</v>
      </c>
      <c r="N208" s="12">
        <v>3</v>
      </c>
      <c r="O208" s="12">
        <v>3</v>
      </c>
      <c r="P208" s="12">
        <v>3</v>
      </c>
      <c r="Q208" s="12">
        <v>3</v>
      </c>
      <c r="R208" s="12">
        <v>3</v>
      </c>
      <c r="S208" s="12">
        <v>3</v>
      </c>
      <c r="T208" s="88"/>
      <c r="U208" s="88">
        <v>5000</v>
      </c>
      <c r="V208" s="88"/>
      <c r="W208" s="88"/>
      <c r="X208" s="88"/>
      <c r="Y208" s="92">
        <f>SUM(U208:X209)</f>
        <v>5000</v>
      </c>
      <c r="Z208" s="89">
        <v>2.2999999999999998</v>
      </c>
      <c r="AA208" s="83"/>
    </row>
    <row r="209" spans="1:27" s="6" customFormat="1" x14ac:dyDescent="0.25">
      <c r="A209" s="46"/>
      <c r="B209" s="84"/>
      <c r="C209" s="90"/>
      <c r="D209" s="91"/>
      <c r="E209" s="91"/>
      <c r="F209" s="91"/>
      <c r="G209" s="11" t="s">
        <v>18</v>
      </c>
      <c r="H209" s="12">
        <v>0</v>
      </c>
      <c r="I209" s="17">
        <v>7700</v>
      </c>
      <c r="J209" s="12">
        <v>0</v>
      </c>
      <c r="K209" s="12">
        <v>0</v>
      </c>
      <c r="L209" s="12">
        <v>0</v>
      </c>
      <c r="M209" s="12">
        <v>0</v>
      </c>
      <c r="N209" s="12">
        <v>0</v>
      </c>
      <c r="O209" s="12">
        <v>0</v>
      </c>
      <c r="P209" s="12">
        <v>0</v>
      </c>
      <c r="Q209" s="12">
        <v>0</v>
      </c>
      <c r="R209" s="12">
        <v>0</v>
      </c>
      <c r="S209" s="12">
        <v>0</v>
      </c>
      <c r="T209" s="88"/>
      <c r="U209" s="88"/>
      <c r="V209" s="88"/>
      <c r="W209" s="88"/>
      <c r="X209" s="88"/>
      <c r="Y209" s="92"/>
      <c r="Z209" s="89"/>
      <c r="AA209" s="84"/>
    </row>
    <row r="210" spans="1:27" s="6" customFormat="1" x14ac:dyDescent="0.25">
      <c r="A210" s="46"/>
      <c r="B210" s="83"/>
      <c r="C210" s="90" t="s">
        <v>244</v>
      </c>
      <c r="D210" s="91" t="s">
        <v>245</v>
      </c>
      <c r="E210" s="91" t="s">
        <v>86</v>
      </c>
      <c r="F210" s="91">
        <v>2026</v>
      </c>
      <c r="G210" s="11" t="s">
        <v>16</v>
      </c>
      <c r="H210" s="12">
        <v>0</v>
      </c>
      <c r="I210" s="12">
        <v>0</v>
      </c>
      <c r="J210" s="12">
        <v>0</v>
      </c>
      <c r="K210" s="12">
        <v>0</v>
      </c>
      <c r="L210" s="12">
        <v>0</v>
      </c>
      <c r="M210" s="12">
        <v>0</v>
      </c>
      <c r="N210" s="12">
        <v>0</v>
      </c>
      <c r="O210" s="12">
        <v>0</v>
      </c>
      <c r="P210" s="12">
        <v>0</v>
      </c>
      <c r="Q210" s="12">
        <v>2</v>
      </c>
      <c r="R210" s="12">
        <v>2</v>
      </c>
      <c r="S210" s="12">
        <v>2</v>
      </c>
      <c r="T210" s="88"/>
      <c r="U210" s="88">
        <v>15000</v>
      </c>
      <c r="V210" s="88"/>
      <c r="W210" s="88"/>
      <c r="X210" s="88"/>
      <c r="Y210" s="92">
        <f>SUM(U210:X211)</f>
        <v>15000</v>
      </c>
      <c r="Z210" s="89">
        <v>2.2999999999999998</v>
      </c>
      <c r="AA210" s="83"/>
    </row>
    <row r="211" spans="1:27" s="6" customFormat="1" x14ac:dyDescent="0.25">
      <c r="A211" s="46"/>
      <c r="B211" s="84"/>
      <c r="C211" s="90"/>
      <c r="D211" s="91"/>
      <c r="E211" s="91"/>
      <c r="F211" s="91"/>
      <c r="G211" s="11" t="s">
        <v>18</v>
      </c>
      <c r="H211" s="12">
        <v>0</v>
      </c>
      <c r="I211" s="12">
        <v>150</v>
      </c>
      <c r="J211" s="17">
        <v>8000</v>
      </c>
      <c r="K211" s="12">
        <v>0</v>
      </c>
      <c r="L211" s="12">
        <v>0</v>
      </c>
      <c r="M211" s="12">
        <v>0</v>
      </c>
      <c r="N211" s="12">
        <v>0</v>
      </c>
      <c r="O211" s="12">
        <v>0</v>
      </c>
      <c r="P211" s="12">
        <v>0</v>
      </c>
      <c r="Q211" s="12">
        <v>0</v>
      </c>
      <c r="R211" s="12">
        <v>0</v>
      </c>
      <c r="S211" s="12">
        <v>0</v>
      </c>
      <c r="T211" s="88"/>
      <c r="U211" s="88"/>
      <c r="V211" s="88"/>
      <c r="W211" s="88"/>
      <c r="X211" s="88"/>
      <c r="Y211" s="92"/>
      <c r="Z211" s="89"/>
      <c r="AA211" s="84"/>
    </row>
    <row r="212" spans="1:27" s="6" customFormat="1" x14ac:dyDescent="0.25">
      <c r="A212" s="46"/>
      <c r="B212" s="83"/>
      <c r="C212" s="90" t="s">
        <v>246</v>
      </c>
      <c r="D212" s="91" t="s">
        <v>247</v>
      </c>
      <c r="E212" s="91" t="s">
        <v>143</v>
      </c>
      <c r="F212" s="91">
        <v>2026</v>
      </c>
      <c r="G212" s="11" t="s">
        <v>16</v>
      </c>
      <c r="H212" s="12">
        <v>0</v>
      </c>
      <c r="I212" s="12">
        <v>0</v>
      </c>
      <c r="J212" s="12">
        <v>0</v>
      </c>
      <c r="K212" s="12">
        <v>0</v>
      </c>
      <c r="L212" s="12">
        <v>0</v>
      </c>
      <c r="M212" s="12">
        <v>0</v>
      </c>
      <c r="N212" s="12">
        <v>0</v>
      </c>
      <c r="O212" s="12">
        <v>0</v>
      </c>
      <c r="P212" s="12">
        <v>0</v>
      </c>
      <c r="Q212" s="12">
        <v>0</v>
      </c>
      <c r="R212" s="12">
        <v>10</v>
      </c>
      <c r="S212" s="12">
        <v>10</v>
      </c>
      <c r="T212" s="88"/>
      <c r="U212" s="88">
        <f>150*100</f>
        <v>15000</v>
      </c>
      <c r="V212" s="88"/>
      <c r="W212" s="88"/>
      <c r="X212" s="88"/>
      <c r="Y212" s="92">
        <f>SUM(U212:X213)</f>
        <v>15000</v>
      </c>
      <c r="Z212" s="89">
        <v>2.2999999999999998</v>
      </c>
      <c r="AA212" s="83"/>
    </row>
    <row r="213" spans="1:27" s="6" customFormat="1" x14ac:dyDescent="0.25">
      <c r="A213" s="46"/>
      <c r="B213" s="84"/>
      <c r="C213" s="90"/>
      <c r="D213" s="91"/>
      <c r="E213" s="91"/>
      <c r="F213" s="91"/>
      <c r="G213" s="11" t="s">
        <v>18</v>
      </c>
      <c r="H213" s="12">
        <v>0</v>
      </c>
      <c r="I213" s="12">
        <v>0</v>
      </c>
      <c r="J213" s="17">
        <v>1800</v>
      </c>
      <c r="K213" s="12">
        <v>0</v>
      </c>
      <c r="L213" s="12">
        <v>0</v>
      </c>
      <c r="M213" s="17">
        <v>2500</v>
      </c>
      <c r="N213" s="12">
        <v>0</v>
      </c>
      <c r="O213" s="12">
        <v>0</v>
      </c>
      <c r="P213" s="12">
        <v>0</v>
      </c>
      <c r="Q213" s="12">
        <v>0</v>
      </c>
      <c r="R213" s="12">
        <v>0</v>
      </c>
      <c r="S213" s="12">
        <v>0</v>
      </c>
      <c r="T213" s="88"/>
      <c r="U213" s="88"/>
      <c r="V213" s="88"/>
      <c r="W213" s="88"/>
      <c r="X213" s="88"/>
      <c r="Y213" s="92"/>
      <c r="Z213" s="89"/>
      <c r="AA213" s="84"/>
    </row>
    <row r="214" spans="1:27" s="6" customFormat="1" x14ac:dyDescent="0.25">
      <c r="A214" s="46"/>
      <c r="B214" s="83"/>
      <c r="C214" s="90" t="s">
        <v>248</v>
      </c>
      <c r="D214" s="91" t="s">
        <v>249</v>
      </c>
      <c r="E214" s="91" t="s">
        <v>143</v>
      </c>
      <c r="F214" s="91">
        <v>2026</v>
      </c>
      <c r="G214" s="11" t="s">
        <v>16</v>
      </c>
      <c r="H214" s="12">
        <v>0</v>
      </c>
      <c r="I214" s="12">
        <v>0</v>
      </c>
      <c r="J214" s="12">
        <v>20</v>
      </c>
      <c r="K214" s="12">
        <v>0</v>
      </c>
      <c r="L214" s="12">
        <v>0</v>
      </c>
      <c r="M214" s="12">
        <v>20</v>
      </c>
      <c r="N214" s="12">
        <v>0</v>
      </c>
      <c r="O214" s="12">
        <v>0</v>
      </c>
      <c r="P214" s="12">
        <v>20</v>
      </c>
      <c r="Q214" s="12">
        <v>0</v>
      </c>
      <c r="R214" s="12">
        <v>0</v>
      </c>
      <c r="S214" s="12">
        <v>20</v>
      </c>
      <c r="T214" s="88"/>
      <c r="U214" s="88">
        <v>10000</v>
      </c>
      <c r="V214" s="88"/>
      <c r="W214" s="88"/>
      <c r="X214" s="88"/>
      <c r="Y214" s="92">
        <f>SUM(U214:X215)</f>
        <v>10000</v>
      </c>
      <c r="Z214" s="89">
        <v>2.2999999999999998</v>
      </c>
      <c r="AA214" s="83"/>
    </row>
    <row r="215" spans="1:27" s="6" customFormat="1" x14ac:dyDescent="0.25">
      <c r="A215" s="46"/>
      <c r="B215" s="84"/>
      <c r="C215" s="90"/>
      <c r="D215" s="91"/>
      <c r="E215" s="91"/>
      <c r="F215" s="91"/>
      <c r="G215" s="11" t="s">
        <v>18</v>
      </c>
      <c r="H215" s="12">
        <v>0</v>
      </c>
      <c r="I215" s="12">
        <v>0</v>
      </c>
      <c r="J215" s="12">
        <v>0</v>
      </c>
      <c r="K215" s="17">
        <v>2500</v>
      </c>
      <c r="L215" s="12">
        <v>0</v>
      </c>
      <c r="M215" s="12">
        <v>0</v>
      </c>
      <c r="N215" s="12">
        <v>0</v>
      </c>
      <c r="O215" s="12">
        <v>0</v>
      </c>
      <c r="P215" s="12">
        <v>0</v>
      </c>
      <c r="Q215" s="12">
        <v>0</v>
      </c>
      <c r="R215" s="12">
        <v>0</v>
      </c>
      <c r="S215" s="12">
        <v>0</v>
      </c>
      <c r="T215" s="88"/>
      <c r="U215" s="88"/>
      <c r="V215" s="88"/>
      <c r="W215" s="88"/>
      <c r="X215" s="88"/>
      <c r="Y215" s="92"/>
      <c r="Z215" s="89"/>
      <c r="AA215" s="84"/>
    </row>
    <row r="216" spans="1:27" s="6" customFormat="1" x14ac:dyDescent="0.25">
      <c r="A216" s="49"/>
      <c r="B216" s="83"/>
      <c r="C216" s="90" t="s">
        <v>250</v>
      </c>
      <c r="D216" s="91" t="s">
        <v>251</v>
      </c>
      <c r="E216" s="91" t="s">
        <v>252</v>
      </c>
      <c r="F216" s="91">
        <v>2026</v>
      </c>
      <c r="G216" s="11" t="s">
        <v>16</v>
      </c>
      <c r="H216" s="12">
        <v>0</v>
      </c>
      <c r="I216" s="12">
        <v>0</v>
      </c>
      <c r="J216" s="12">
        <v>0</v>
      </c>
      <c r="K216" s="12">
        <v>1</v>
      </c>
      <c r="L216" s="12">
        <v>0</v>
      </c>
      <c r="M216" s="12">
        <v>0</v>
      </c>
      <c r="N216" s="12">
        <v>1</v>
      </c>
      <c r="O216" s="12">
        <v>0</v>
      </c>
      <c r="P216" s="12">
        <v>0</v>
      </c>
      <c r="Q216" s="12">
        <v>1</v>
      </c>
      <c r="R216" s="12">
        <v>0</v>
      </c>
      <c r="S216" s="12">
        <v>0</v>
      </c>
      <c r="T216" s="88"/>
      <c r="U216" s="88">
        <v>5000</v>
      </c>
      <c r="V216" s="88"/>
      <c r="W216" s="88"/>
      <c r="X216" s="88"/>
      <c r="Y216" s="92">
        <f>SUM(U216:X217)</f>
        <v>5000</v>
      </c>
      <c r="Z216" s="89">
        <v>2.2999999999999998</v>
      </c>
      <c r="AA216" s="83"/>
    </row>
    <row r="217" spans="1:27" s="6" customFormat="1" x14ac:dyDescent="0.25">
      <c r="A217" s="49"/>
      <c r="B217" s="84"/>
      <c r="C217" s="90"/>
      <c r="D217" s="91"/>
      <c r="E217" s="91"/>
      <c r="F217" s="91"/>
      <c r="G217" s="11" t="s">
        <v>18</v>
      </c>
      <c r="H217" s="12">
        <v>0</v>
      </c>
      <c r="I217" s="12">
        <v>0</v>
      </c>
      <c r="J217" s="17">
        <v>1500</v>
      </c>
      <c r="K217" s="12">
        <v>0</v>
      </c>
      <c r="L217" s="17">
        <v>2500</v>
      </c>
      <c r="M217" s="12">
        <v>0</v>
      </c>
      <c r="N217" s="12">
        <v>0</v>
      </c>
      <c r="O217" s="12">
        <v>0</v>
      </c>
      <c r="P217" s="12">
        <v>0</v>
      </c>
      <c r="Q217" s="12">
        <v>0</v>
      </c>
      <c r="R217" s="12">
        <v>0</v>
      </c>
      <c r="S217" s="12">
        <v>0</v>
      </c>
      <c r="T217" s="88"/>
      <c r="U217" s="88"/>
      <c r="V217" s="88"/>
      <c r="W217" s="88"/>
      <c r="X217" s="88"/>
      <c r="Y217" s="92"/>
      <c r="Z217" s="89"/>
      <c r="AA217" s="84"/>
    </row>
    <row r="218" spans="1:27" s="6" customFormat="1" x14ac:dyDescent="0.25">
      <c r="A218" s="46"/>
      <c r="B218" s="83"/>
      <c r="C218" s="90" t="s">
        <v>253</v>
      </c>
      <c r="D218" s="91" t="s">
        <v>254</v>
      </c>
      <c r="E218" s="91" t="s">
        <v>80</v>
      </c>
      <c r="F218" s="91">
        <v>2026</v>
      </c>
      <c r="G218" s="11" t="s">
        <v>16</v>
      </c>
      <c r="H218" s="12">
        <v>1</v>
      </c>
      <c r="I218" s="12">
        <v>1</v>
      </c>
      <c r="J218" s="12">
        <v>1</v>
      </c>
      <c r="K218" s="12">
        <v>1</v>
      </c>
      <c r="L218" s="12">
        <v>0</v>
      </c>
      <c r="M218" s="12">
        <v>0</v>
      </c>
      <c r="N218" s="12">
        <v>0</v>
      </c>
      <c r="O218" s="12">
        <v>0</v>
      </c>
      <c r="P218" s="12">
        <v>0</v>
      </c>
      <c r="Q218" s="12">
        <v>1</v>
      </c>
      <c r="R218" s="12">
        <v>1</v>
      </c>
      <c r="S218" s="12">
        <v>1</v>
      </c>
      <c r="T218" s="88"/>
      <c r="U218" s="88">
        <v>10000</v>
      </c>
      <c r="V218" s="88"/>
      <c r="W218" s="88"/>
      <c r="X218" s="88"/>
      <c r="Y218" s="92">
        <f>SUM(U218:X219)</f>
        <v>10000</v>
      </c>
      <c r="Z218" s="89">
        <v>2.2999999999999998</v>
      </c>
      <c r="AA218" s="83"/>
    </row>
    <row r="219" spans="1:27" s="6" customFormat="1" x14ac:dyDescent="0.25">
      <c r="A219" s="46"/>
      <c r="B219" s="84"/>
      <c r="C219" s="90"/>
      <c r="D219" s="91"/>
      <c r="E219" s="91"/>
      <c r="F219" s="91"/>
      <c r="G219" s="11" t="s">
        <v>18</v>
      </c>
      <c r="H219" s="12">
        <v>0</v>
      </c>
      <c r="I219" s="17">
        <v>7530</v>
      </c>
      <c r="J219" s="12">
        <v>0</v>
      </c>
      <c r="K219" s="12">
        <v>0</v>
      </c>
      <c r="L219" s="12">
        <v>0</v>
      </c>
      <c r="M219" s="12">
        <v>0</v>
      </c>
      <c r="N219" s="12">
        <v>0</v>
      </c>
      <c r="O219" s="12">
        <v>0</v>
      </c>
      <c r="P219" s="12">
        <v>0</v>
      </c>
      <c r="Q219" s="12">
        <v>0</v>
      </c>
      <c r="R219" s="12">
        <v>0</v>
      </c>
      <c r="S219" s="12">
        <v>0</v>
      </c>
      <c r="T219" s="88"/>
      <c r="U219" s="88"/>
      <c r="V219" s="88"/>
      <c r="W219" s="88"/>
      <c r="X219" s="88"/>
      <c r="Y219" s="92"/>
      <c r="Z219" s="89"/>
      <c r="AA219" s="84"/>
    </row>
    <row r="220" spans="1:27" s="6" customFormat="1" x14ac:dyDescent="0.25">
      <c r="A220" s="46"/>
      <c r="B220" s="83"/>
      <c r="C220" s="90" t="s">
        <v>255</v>
      </c>
      <c r="D220" s="91" t="s">
        <v>256</v>
      </c>
      <c r="E220" s="91" t="s">
        <v>257</v>
      </c>
      <c r="F220" s="91">
        <v>2026</v>
      </c>
      <c r="G220" s="11" t="s">
        <v>16</v>
      </c>
      <c r="H220" s="12">
        <v>0</v>
      </c>
      <c r="I220" s="12">
        <v>0</v>
      </c>
      <c r="J220" s="12">
        <v>0</v>
      </c>
      <c r="K220" s="12">
        <v>1</v>
      </c>
      <c r="L220" s="12">
        <v>0</v>
      </c>
      <c r="M220" s="12">
        <v>0</v>
      </c>
      <c r="N220" s="12">
        <v>1</v>
      </c>
      <c r="O220" s="12">
        <v>0</v>
      </c>
      <c r="P220" s="12">
        <v>1</v>
      </c>
      <c r="Q220" s="12">
        <v>1</v>
      </c>
      <c r="R220" s="12">
        <v>1</v>
      </c>
      <c r="S220" s="12">
        <v>0</v>
      </c>
      <c r="T220" s="88"/>
      <c r="U220" s="88">
        <v>12000</v>
      </c>
      <c r="V220" s="88"/>
      <c r="W220" s="88"/>
      <c r="X220" s="88"/>
      <c r="Y220" s="92">
        <f>SUM(U220:X221)</f>
        <v>12000</v>
      </c>
      <c r="Z220" s="89">
        <v>2.2999999999999998</v>
      </c>
      <c r="AA220" s="83"/>
    </row>
    <row r="221" spans="1:27" s="6" customFormat="1" x14ac:dyDescent="0.25">
      <c r="A221" s="46"/>
      <c r="B221" s="84"/>
      <c r="C221" s="90"/>
      <c r="D221" s="91"/>
      <c r="E221" s="91"/>
      <c r="F221" s="91"/>
      <c r="G221" s="11" t="s">
        <v>18</v>
      </c>
      <c r="H221" s="12">
        <v>0</v>
      </c>
      <c r="I221" s="12">
        <v>0</v>
      </c>
      <c r="J221" s="12">
        <v>0</v>
      </c>
      <c r="K221" s="17">
        <v>9430.6</v>
      </c>
      <c r="L221" s="12">
        <v>0</v>
      </c>
      <c r="M221" s="12">
        <v>0</v>
      </c>
      <c r="N221" s="12">
        <v>0</v>
      </c>
      <c r="O221" s="12">
        <v>0</v>
      </c>
      <c r="P221" s="12">
        <v>0</v>
      </c>
      <c r="Q221" s="12">
        <v>0</v>
      </c>
      <c r="R221" s="12">
        <v>0</v>
      </c>
      <c r="S221" s="12">
        <v>0</v>
      </c>
      <c r="T221" s="88"/>
      <c r="U221" s="88"/>
      <c r="V221" s="88"/>
      <c r="W221" s="88"/>
      <c r="X221" s="88"/>
      <c r="Y221" s="92"/>
      <c r="Z221" s="89"/>
      <c r="AA221" s="84"/>
    </row>
    <row r="222" spans="1:27" s="6" customFormat="1" x14ac:dyDescent="0.25">
      <c r="A222" s="46"/>
      <c r="B222" s="83"/>
      <c r="C222" s="90" t="s">
        <v>258</v>
      </c>
      <c r="D222" s="91" t="s">
        <v>259</v>
      </c>
      <c r="E222" s="91" t="s">
        <v>257</v>
      </c>
      <c r="F222" s="91">
        <v>2026</v>
      </c>
      <c r="G222" s="11" t="s">
        <v>16</v>
      </c>
      <c r="H222" s="12">
        <v>2</v>
      </c>
      <c r="I222" s="12">
        <v>2</v>
      </c>
      <c r="J222" s="12">
        <v>0</v>
      </c>
      <c r="K222" s="12">
        <v>0</v>
      </c>
      <c r="L222" s="12">
        <v>0</v>
      </c>
      <c r="M222" s="12">
        <v>0</v>
      </c>
      <c r="N222" s="12">
        <v>0</v>
      </c>
      <c r="O222" s="12">
        <v>0</v>
      </c>
      <c r="P222" s="12">
        <v>0</v>
      </c>
      <c r="Q222" s="12">
        <v>2</v>
      </c>
      <c r="R222" s="12">
        <v>2</v>
      </c>
      <c r="S222" s="12">
        <v>2</v>
      </c>
      <c r="T222" s="88"/>
      <c r="U222" s="88">
        <v>10000</v>
      </c>
      <c r="V222" s="88"/>
      <c r="W222" s="88"/>
      <c r="X222" s="88"/>
      <c r="Y222" s="92">
        <f>SUM(U222:X223)</f>
        <v>10000</v>
      </c>
      <c r="Z222" s="89">
        <v>2.2999999999999998</v>
      </c>
      <c r="AA222" s="83"/>
    </row>
    <row r="223" spans="1:27" s="6" customFormat="1" x14ac:dyDescent="0.25">
      <c r="A223" s="46"/>
      <c r="B223" s="84"/>
      <c r="C223" s="90"/>
      <c r="D223" s="91"/>
      <c r="E223" s="91"/>
      <c r="F223" s="91"/>
      <c r="G223" s="11" t="s">
        <v>18</v>
      </c>
      <c r="H223" s="12">
        <v>0</v>
      </c>
      <c r="I223" s="17">
        <v>3200</v>
      </c>
      <c r="J223" s="17">
        <v>3350</v>
      </c>
      <c r="K223" s="12">
        <v>0</v>
      </c>
      <c r="L223" s="12">
        <v>0</v>
      </c>
      <c r="M223" s="12">
        <v>0</v>
      </c>
      <c r="N223" s="12">
        <v>0</v>
      </c>
      <c r="O223" s="12">
        <v>0</v>
      </c>
      <c r="P223" s="12">
        <v>0</v>
      </c>
      <c r="Q223" s="12">
        <v>0</v>
      </c>
      <c r="R223" s="12">
        <v>0</v>
      </c>
      <c r="S223" s="12">
        <v>0</v>
      </c>
      <c r="T223" s="88"/>
      <c r="U223" s="88"/>
      <c r="V223" s="88"/>
      <c r="W223" s="88"/>
      <c r="X223" s="88"/>
      <c r="Y223" s="92"/>
      <c r="Z223" s="89"/>
      <c r="AA223" s="84"/>
    </row>
    <row r="224" spans="1:27" s="6" customFormat="1" x14ac:dyDescent="0.25">
      <c r="A224" s="46"/>
      <c r="B224" s="83"/>
      <c r="C224" s="90" t="s">
        <v>260</v>
      </c>
      <c r="D224" s="91" t="s">
        <v>261</v>
      </c>
      <c r="E224" s="91" t="s">
        <v>262</v>
      </c>
      <c r="F224" s="91">
        <v>2026</v>
      </c>
      <c r="G224" s="11" t="s">
        <v>16</v>
      </c>
      <c r="H224" s="12">
        <v>0</v>
      </c>
      <c r="I224" s="12">
        <v>0</v>
      </c>
      <c r="J224" s="12">
        <v>0</v>
      </c>
      <c r="K224" s="12">
        <v>0</v>
      </c>
      <c r="L224" s="12">
        <v>0</v>
      </c>
      <c r="M224" s="12">
        <v>0</v>
      </c>
      <c r="N224" s="12">
        <v>0</v>
      </c>
      <c r="O224" s="12">
        <v>0</v>
      </c>
      <c r="P224" s="12">
        <v>0</v>
      </c>
      <c r="Q224" s="12">
        <v>50</v>
      </c>
      <c r="R224" s="12">
        <v>50</v>
      </c>
      <c r="S224" s="12">
        <v>50</v>
      </c>
      <c r="T224" s="88"/>
      <c r="U224" s="88">
        <v>40000</v>
      </c>
      <c r="V224" s="88"/>
      <c r="W224" s="88"/>
      <c r="X224" s="88"/>
      <c r="Y224" s="92">
        <f>SUM(U224:X225)</f>
        <v>40000</v>
      </c>
      <c r="Z224" s="89">
        <v>2.2999999999999998</v>
      </c>
      <c r="AA224" s="83"/>
    </row>
    <row r="225" spans="1:93" s="6" customFormat="1" x14ac:dyDescent="0.25">
      <c r="A225" s="46"/>
      <c r="B225" s="84"/>
      <c r="C225" s="90"/>
      <c r="D225" s="91"/>
      <c r="E225" s="91"/>
      <c r="F225" s="91"/>
      <c r="G225" s="11" t="s">
        <v>18</v>
      </c>
      <c r="H225" s="12">
        <v>0</v>
      </c>
      <c r="I225" s="17">
        <v>158690</v>
      </c>
      <c r="J225" s="12">
        <v>0</v>
      </c>
      <c r="K225" s="12">
        <v>0</v>
      </c>
      <c r="L225" s="12">
        <v>0</v>
      </c>
      <c r="M225" s="12">
        <v>0</v>
      </c>
      <c r="N225" s="12">
        <v>0</v>
      </c>
      <c r="O225" s="12">
        <v>0</v>
      </c>
      <c r="P225" s="12">
        <v>0</v>
      </c>
      <c r="Q225" s="12">
        <v>0</v>
      </c>
      <c r="R225" s="12">
        <v>0</v>
      </c>
      <c r="S225" s="12">
        <v>0</v>
      </c>
      <c r="T225" s="88"/>
      <c r="U225" s="88"/>
      <c r="V225" s="88"/>
      <c r="W225" s="88"/>
      <c r="X225" s="88"/>
      <c r="Y225" s="92"/>
      <c r="Z225" s="89"/>
      <c r="AA225" s="84"/>
    </row>
    <row r="226" spans="1:93" s="6" customFormat="1" ht="15" customHeight="1" x14ac:dyDescent="0.25">
      <c r="A226" s="46"/>
      <c r="B226" s="83"/>
      <c r="C226" s="90" t="s">
        <v>263</v>
      </c>
      <c r="D226" s="115" t="s">
        <v>264</v>
      </c>
      <c r="E226" s="11"/>
      <c r="F226" s="11"/>
      <c r="G226" s="11"/>
      <c r="H226" s="11"/>
      <c r="I226" s="11"/>
      <c r="J226" s="11"/>
      <c r="K226" s="11"/>
      <c r="L226" s="11"/>
      <c r="M226" s="11"/>
      <c r="N226" s="11"/>
      <c r="O226" s="11"/>
      <c r="P226" s="11"/>
      <c r="Q226" s="11"/>
      <c r="R226" s="11"/>
      <c r="S226" s="11"/>
      <c r="T226" s="88"/>
      <c r="U226" s="88">
        <v>100000</v>
      </c>
      <c r="V226" s="88"/>
      <c r="W226" s="88"/>
      <c r="X226" s="88"/>
      <c r="Y226" s="92">
        <f>SUM(U226:X227)</f>
        <v>100000</v>
      </c>
      <c r="Z226" s="89">
        <v>2.2999999999999998</v>
      </c>
      <c r="AA226" s="83"/>
    </row>
    <row r="227" spans="1:93" s="6" customFormat="1" ht="15" customHeight="1" x14ac:dyDescent="0.25">
      <c r="A227" s="46"/>
      <c r="B227" s="84"/>
      <c r="C227" s="90"/>
      <c r="D227" s="115"/>
      <c r="E227" s="11"/>
      <c r="F227" s="11"/>
      <c r="G227" s="11"/>
      <c r="H227" s="11"/>
      <c r="I227" s="11"/>
      <c r="J227" s="11"/>
      <c r="K227" s="11"/>
      <c r="L227" s="11"/>
      <c r="M227" s="11"/>
      <c r="N227" s="11"/>
      <c r="O227" s="11"/>
      <c r="P227" s="11"/>
      <c r="Q227" s="11"/>
      <c r="R227" s="11"/>
      <c r="S227" s="11"/>
      <c r="T227" s="88"/>
      <c r="U227" s="88"/>
      <c r="V227" s="88"/>
      <c r="W227" s="88"/>
      <c r="X227" s="88"/>
      <c r="Y227" s="92"/>
      <c r="Z227" s="89"/>
      <c r="AA227" s="84"/>
    </row>
    <row r="228" spans="1:93" s="6" customFormat="1" x14ac:dyDescent="0.25">
      <c r="A228" s="46"/>
      <c r="B228" s="83"/>
      <c r="C228" s="90" t="s">
        <v>265</v>
      </c>
      <c r="D228" s="91" t="s">
        <v>266</v>
      </c>
      <c r="E228" s="91" t="s">
        <v>267</v>
      </c>
      <c r="F228" s="91">
        <v>2026</v>
      </c>
      <c r="G228" s="11" t="s">
        <v>16</v>
      </c>
      <c r="H228" s="12">
        <v>10</v>
      </c>
      <c r="I228" s="12">
        <v>10</v>
      </c>
      <c r="J228" s="12">
        <v>0</v>
      </c>
      <c r="K228" s="12">
        <v>0</v>
      </c>
      <c r="L228" s="12">
        <v>0</v>
      </c>
      <c r="M228" s="12">
        <v>0</v>
      </c>
      <c r="N228" s="12">
        <v>0</v>
      </c>
      <c r="O228" s="12">
        <v>0</v>
      </c>
      <c r="P228" s="12">
        <v>0</v>
      </c>
      <c r="Q228" s="12">
        <v>0</v>
      </c>
      <c r="R228" s="12">
        <v>10</v>
      </c>
      <c r="S228" s="12">
        <v>10</v>
      </c>
      <c r="T228" s="88"/>
      <c r="U228" s="88">
        <v>300000</v>
      </c>
      <c r="V228" s="88"/>
      <c r="W228" s="88"/>
      <c r="X228" s="88"/>
      <c r="Y228" s="92">
        <f>SUM(U228:X229)</f>
        <v>300000</v>
      </c>
      <c r="Z228" s="89">
        <v>2.2999999999999998</v>
      </c>
      <c r="AA228" s="83"/>
    </row>
    <row r="229" spans="1:93" s="6" customFormat="1" x14ac:dyDescent="0.25">
      <c r="A229" s="46"/>
      <c r="B229" s="84"/>
      <c r="C229" s="90"/>
      <c r="D229" s="91"/>
      <c r="E229" s="91"/>
      <c r="F229" s="91"/>
      <c r="G229" s="11" t="s">
        <v>18</v>
      </c>
      <c r="H229" s="17">
        <v>237070</v>
      </c>
      <c r="I229" s="12">
        <v>0</v>
      </c>
      <c r="J229" s="12">
        <v>0</v>
      </c>
      <c r="K229" s="12">
        <v>0</v>
      </c>
      <c r="L229" s="12">
        <v>0</v>
      </c>
      <c r="M229" s="12">
        <v>0</v>
      </c>
      <c r="N229" s="12">
        <v>0</v>
      </c>
      <c r="O229" s="12">
        <v>0</v>
      </c>
      <c r="P229" s="12">
        <v>0</v>
      </c>
      <c r="Q229" s="12">
        <v>0</v>
      </c>
      <c r="R229" s="12">
        <v>0</v>
      </c>
      <c r="S229" s="12">
        <v>0</v>
      </c>
      <c r="T229" s="88"/>
      <c r="U229" s="88"/>
      <c r="V229" s="88"/>
      <c r="W229" s="88"/>
      <c r="X229" s="88"/>
      <c r="Y229" s="92"/>
      <c r="Z229" s="89"/>
      <c r="AA229" s="84"/>
    </row>
    <row r="230" spans="1:93" s="6" customFormat="1" x14ac:dyDescent="0.25">
      <c r="A230" s="46"/>
      <c r="B230" s="83"/>
      <c r="C230" s="90" t="s">
        <v>268</v>
      </c>
      <c r="D230" s="91" t="s">
        <v>269</v>
      </c>
      <c r="E230" s="91" t="s">
        <v>140</v>
      </c>
      <c r="F230" s="91">
        <v>2026</v>
      </c>
      <c r="G230" s="11" t="s">
        <v>16</v>
      </c>
      <c r="H230" s="12">
        <v>1</v>
      </c>
      <c r="I230" s="12">
        <v>1</v>
      </c>
      <c r="J230" s="12">
        <v>1</v>
      </c>
      <c r="K230" s="12">
        <v>1</v>
      </c>
      <c r="L230" s="12">
        <v>1</v>
      </c>
      <c r="M230" s="12">
        <v>1</v>
      </c>
      <c r="N230" s="12">
        <v>1</v>
      </c>
      <c r="O230" s="12">
        <v>1</v>
      </c>
      <c r="P230" s="12">
        <v>1</v>
      </c>
      <c r="Q230" s="12">
        <v>1</v>
      </c>
      <c r="R230" s="12">
        <v>1</v>
      </c>
      <c r="S230" s="12">
        <v>1</v>
      </c>
      <c r="T230" s="88"/>
      <c r="U230" s="88">
        <f>+Y230+Y231</f>
        <v>35000</v>
      </c>
      <c r="V230" s="88"/>
      <c r="W230" s="88"/>
      <c r="X230" s="88"/>
      <c r="Y230" s="14">
        <v>30000</v>
      </c>
      <c r="Z230" s="15">
        <v>2.2999999999999998</v>
      </c>
      <c r="AA230" s="83"/>
    </row>
    <row r="231" spans="1:93" s="6" customFormat="1" x14ac:dyDescent="0.25">
      <c r="A231" s="46"/>
      <c r="B231" s="84"/>
      <c r="C231" s="90"/>
      <c r="D231" s="91"/>
      <c r="E231" s="91"/>
      <c r="F231" s="91"/>
      <c r="G231" s="11" t="s">
        <v>18</v>
      </c>
      <c r="H231" s="12">
        <v>0</v>
      </c>
      <c r="I231" s="17">
        <v>5199.3999999999996</v>
      </c>
      <c r="J231" s="12">
        <v>0</v>
      </c>
      <c r="K231" s="12">
        <v>0</v>
      </c>
      <c r="L231" s="12">
        <v>0</v>
      </c>
      <c r="M231" s="12">
        <v>0</v>
      </c>
      <c r="N231" s="12">
        <v>0</v>
      </c>
      <c r="O231" s="12">
        <v>0</v>
      </c>
      <c r="P231" s="12">
        <v>0</v>
      </c>
      <c r="Q231" s="12">
        <v>0</v>
      </c>
      <c r="R231" s="12">
        <v>0</v>
      </c>
      <c r="S231" s="12">
        <v>0</v>
      </c>
      <c r="T231" s="88"/>
      <c r="U231" s="88"/>
      <c r="V231" s="88"/>
      <c r="W231" s="88"/>
      <c r="X231" s="88"/>
      <c r="Y231" s="14">
        <v>5000</v>
      </c>
      <c r="Z231" s="18">
        <v>2.6</v>
      </c>
      <c r="AA231" s="84"/>
    </row>
    <row r="232" spans="1:93" s="10" customFormat="1" ht="15" customHeight="1" x14ac:dyDescent="0.25">
      <c r="A232" s="47">
        <v>15</v>
      </c>
      <c r="B232" s="76">
        <v>90</v>
      </c>
      <c r="C232" s="123" t="s">
        <v>270</v>
      </c>
      <c r="D232" s="124"/>
      <c r="E232" s="63"/>
      <c r="F232" s="63"/>
      <c r="G232" s="63"/>
      <c r="H232" s="63"/>
      <c r="I232" s="63"/>
      <c r="J232" s="63"/>
      <c r="K232" s="63"/>
      <c r="L232" s="63"/>
      <c r="M232" s="63"/>
      <c r="N232" s="63"/>
      <c r="O232" s="63"/>
      <c r="P232" s="63"/>
      <c r="Q232" s="63"/>
      <c r="R232" s="63"/>
      <c r="S232" s="64"/>
      <c r="T232" s="19"/>
      <c r="U232" s="19"/>
      <c r="V232" s="19"/>
      <c r="W232" s="19"/>
      <c r="X232" s="19"/>
      <c r="Y232" s="7"/>
      <c r="Z232" s="8"/>
      <c r="AA232" s="9"/>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row>
    <row r="233" spans="1:93" s="6" customFormat="1" x14ac:dyDescent="0.25">
      <c r="A233" s="46"/>
      <c r="B233" s="37"/>
      <c r="C233" s="90" t="s">
        <v>271</v>
      </c>
      <c r="D233" s="91" t="s">
        <v>272</v>
      </c>
      <c r="E233" s="91" t="s">
        <v>21</v>
      </c>
      <c r="F233" s="91">
        <v>2026</v>
      </c>
      <c r="G233" s="11" t="s">
        <v>16</v>
      </c>
      <c r="H233" s="12">
        <v>5</v>
      </c>
      <c r="I233" s="12">
        <v>10</v>
      </c>
      <c r="J233" s="12">
        <v>10</v>
      </c>
      <c r="K233" s="12">
        <v>10</v>
      </c>
      <c r="L233" s="12">
        <v>10</v>
      </c>
      <c r="M233" s="12">
        <v>10</v>
      </c>
      <c r="N233" s="12">
        <v>10</v>
      </c>
      <c r="O233" s="12">
        <v>10</v>
      </c>
      <c r="P233" s="12">
        <v>10</v>
      </c>
      <c r="Q233" s="12">
        <v>10</v>
      </c>
      <c r="R233" s="12">
        <v>5</v>
      </c>
      <c r="S233" s="12">
        <v>5</v>
      </c>
      <c r="T233" s="88"/>
      <c r="U233" s="88">
        <f>+Y234+Y235</f>
        <v>55000</v>
      </c>
      <c r="V233" s="88"/>
      <c r="W233" s="88"/>
      <c r="X233" s="88">
        <v>917787</v>
      </c>
      <c r="Y233" s="14">
        <f>+X233</f>
        <v>917787</v>
      </c>
      <c r="Z233" s="15">
        <v>2.2999999999999998</v>
      </c>
      <c r="AA233" s="5" t="s">
        <v>273</v>
      </c>
    </row>
    <row r="234" spans="1:93" s="6" customFormat="1" x14ac:dyDescent="0.25">
      <c r="A234" s="46"/>
      <c r="B234" s="37"/>
      <c r="C234" s="90"/>
      <c r="D234" s="91"/>
      <c r="E234" s="91"/>
      <c r="F234" s="91"/>
      <c r="G234" s="11"/>
      <c r="H234" s="12"/>
      <c r="I234" s="12"/>
      <c r="J234" s="12"/>
      <c r="K234" s="12"/>
      <c r="L234" s="12"/>
      <c r="M234" s="12"/>
      <c r="N234" s="12"/>
      <c r="O234" s="12"/>
      <c r="P234" s="12"/>
      <c r="Q234" s="12"/>
      <c r="R234" s="12"/>
      <c r="S234" s="12"/>
      <c r="T234" s="88"/>
      <c r="U234" s="88"/>
      <c r="V234" s="88"/>
      <c r="W234" s="88"/>
      <c r="X234" s="88"/>
      <c r="Y234" s="14">
        <v>50000</v>
      </c>
      <c r="Z234" s="15">
        <v>2.2999999999999998</v>
      </c>
      <c r="AA234" s="111"/>
    </row>
    <row r="235" spans="1:93" s="6" customFormat="1" x14ac:dyDescent="0.25">
      <c r="A235" s="46"/>
      <c r="B235" s="37"/>
      <c r="C235" s="90"/>
      <c r="D235" s="91"/>
      <c r="E235" s="91"/>
      <c r="F235" s="91"/>
      <c r="G235" s="11" t="s">
        <v>18</v>
      </c>
      <c r="H235" s="17">
        <v>45300</v>
      </c>
      <c r="I235" s="17">
        <v>4646.8999999999996</v>
      </c>
      <c r="J235" s="17">
        <v>10053.1</v>
      </c>
      <c r="K235" s="12">
        <v>0</v>
      </c>
      <c r="L235" s="12">
        <v>0</v>
      </c>
      <c r="M235" s="12">
        <v>0</v>
      </c>
      <c r="N235" s="12">
        <v>0</v>
      </c>
      <c r="O235" s="12">
        <v>0</v>
      </c>
      <c r="P235" s="12">
        <v>0</v>
      </c>
      <c r="Q235" s="12">
        <v>0</v>
      </c>
      <c r="R235" s="12">
        <v>0</v>
      </c>
      <c r="S235" s="12">
        <v>0</v>
      </c>
      <c r="T235" s="88"/>
      <c r="U235" s="88"/>
      <c r="V235" s="88"/>
      <c r="W235" s="88"/>
      <c r="X235" s="88"/>
      <c r="Y235" s="14">
        <v>5000</v>
      </c>
      <c r="Z235" s="18">
        <v>2.6</v>
      </c>
      <c r="AA235" s="112"/>
    </row>
    <row r="236" spans="1:93" ht="14.25" customHeight="1" x14ac:dyDescent="0.25">
      <c r="B236" s="76">
        <v>66</v>
      </c>
      <c r="C236" s="96" t="s">
        <v>274</v>
      </c>
      <c r="D236" s="97"/>
      <c r="E236" s="65"/>
      <c r="F236" s="65"/>
      <c r="G236" s="65"/>
      <c r="H236" s="65"/>
      <c r="I236" s="65"/>
      <c r="J236" s="65"/>
      <c r="K236" s="65"/>
      <c r="L236" s="65"/>
      <c r="M236" s="65"/>
      <c r="N236" s="65"/>
      <c r="O236" s="65"/>
      <c r="P236" s="65"/>
      <c r="Q236" s="65"/>
      <c r="R236" s="65"/>
      <c r="S236" s="65"/>
      <c r="T236" s="35"/>
      <c r="U236" s="35"/>
      <c r="V236" s="35"/>
      <c r="W236" s="35"/>
      <c r="X236" s="35"/>
      <c r="Y236" s="35"/>
      <c r="Z236" s="36"/>
      <c r="AA236" s="5"/>
    </row>
    <row r="237" spans="1:93" s="6" customFormat="1" x14ac:dyDescent="0.25">
      <c r="A237" s="46"/>
      <c r="B237" s="83"/>
      <c r="C237" s="90" t="s">
        <v>275</v>
      </c>
      <c r="D237" s="91" t="s">
        <v>276</v>
      </c>
      <c r="E237" s="91" t="s">
        <v>21</v>
      </c>
      <c r="F237" s="91">
        <v>2026</v>
      </c>
      <c r="G237" s="11" t="s">
        <v>16</v>
      </c>
      <c r="H237" s="12">
        <v>2</v>
      </c>
      <c r="I237" s="12">
        <v>3</v>
      </c>
      <c r="J237" s="12">
        <v>4</v>
      </c>
      <c r="K237" s="12">
        <v>4</v>
      </c>
      <c r="L237" s="12">
        <v>4</v>
      </c>
      <c r="M237" s="12">
        <v>4</v>
      </c>
      <c r="N237" s="12">
        <v>4</v>
      </c>
      <c r="O237" s="12">
        <v>4</v>
      </c>
      <c r="P237" s="12">
        <v>4</v>
      </c>
      <c r="Q237" s="12">
        <v>4</v>
      </c>
      <c r="R237" s="12">
        <v>4</v>
      </c>
      <c r="S237" s="12">
        <v>2</v>
      </c>
      <c r="T237" s="88"/>
      <c r="U237" s="88">
        <f>+Y237+Y238</f>
        <v>35000</v>
      </c>
      <c r="V237" s="88"/>
      <c r="W237" s="88"/>
      <c r="X237" s="88"/>
      <c r="Y237" s="14">
        <v>30000</v>
      </c>
      <c r="Z237" s="15">
        <v>2.2999999999999998</v>
      </c>
      <c r="AA237" s="111"/>
    </row>
    <row r="238" spans="1:93" s="6" customFormat="1" x14ac:dyDescent="0.25">
      <c r="A238" s="46"/>
      <c r="B238" s="84"/>
      <c r="C238" s="90"/>
      <c r="D238" s="91"/>
      <c r="E238" s="91"/>
      <c r="F238" s="91"/>
      <c r="G238" s="11" t="s">
        <v>18</v>
      </c>
      <c r="H238" s="12">
        <v>0</v>
      </c>
      <c r="I238" s="17">
        <v>27108.6</v>
      </c>
      <c r="J238" s="17">
        <v>12891.4</v>
      </c>
      <c r="K238" s="12">
        <v>0</v>
      </c>
      <c r="L238" s="12">
        <v>0</v>
      </c>
      <c r="M238" s="12">
        <v>0</v>
      </c>
      <c r="N238" s="12">
        <v>0</v>
      </c>
      <c r="O238" s="12">
        <v>0</v>
      </c>
      <c r="P238" s="12">
        <v>0</v>
      </c>
      <c r="Q238" s="12">
        <v>0</v>
      </c>
      <c r="R238" s="12">
        <v>0</v>
      </c>
      <c r="S238" s="12">
        <v>0</v>
      </c>
      <c r="T238" s="88"/>
      <c r="U238" s="88"/>
      <c r="V238" s="88"/>
      <c r="W238" s="88"/>
      <c r="X238" s="88"/>
      <c r="Y238" s="14">
        <v>5000</v>
      </c>
      <c r="Z238" s="18">
        <v>2.6</v>
      </c>
      <c r="AA238" s="112"/>
    </row>
    <row r="239" spans="1:93" s="6" customFormat="1" x14ac:dyDescent="0.25">
      <c r="A239" s="46"/>
      <c r="B239" s="83"/>
      <c r="C239" s="122" t="s">
        <v>277</v>
      </c>
      <c r="D239" s="91" t="s">
        <v>278</v>
      </c>
      <c r="E239" s="91" t="s">
        <v>279</v>
      </c>
      <c r="F239" s="91">
        <v>2026</v>
      </c>
      <c r="G239" s="11" t="s">
        <v>16</v>
      </c>
      <c r="H239" s="12">
        <v>0</v>
      </c>
      <c r="I239" s="12">
        <v>0</v>
      </c>
      <c r="J239" s="12">
        <v>0</v>
      </c>
      <c r="K239" s="12">
        <v>1</v>
      </c>
      <c r="L239" s="12">
        <v>0</v>
      </c>
      <c r="M239" s="12">
        <v>0</v>
      </c>
      <c r="N239" s="12">
        <v>0</v>
      </c>
      <c r="O239" s="12">
        <v>0</v>
      </c>
      <c r="P239" s="12">
        <v>0</v>
      </c>
      <c r="Q239" s="12">
        <v>0</v>
      </c>
      <c r="R239" s="12">
        <v>0</v>
      </c>
      <c r="S239" s="12">
        <v>0</v>
      </c>
      <c r="T239" s="88"/>
      <c r="U239" s="88"/>
      <c r="V239" s="88"/>
      <c r="W239" s="88"/>
      <c r="X239" s="88">
        <v>594838</v>
      </c>
      <c r="Y239" s="92">
        <f>SUM(U239:X240)</f>
        <v>594838</v>
      </c>
      <c r="Z239" s="121" t="s">
        <v>533</v>
      </c>
      <c r="AA239" s="98" t="s">
        <v>280</v>
      </c>
    </row>
    <row r="240" spans="1:93" s="6" customFormat="1" ht="39" customHeight="1" x14ac:dyDescent="0.25">
      <c r="A240" s="46"/>
      <c r="B240" s="84"/>
      <c r="C240" s="122"/>
      <c r="D240" s="91"/>
      <c r="E240" s="91"/>
      <c r="F240" s="91"/>
      <c r="G240" s="11" t="s">
        <v>18</v>
      </c>
      <c r="H240" s="12">
        <v>0</v>
      </c>
      <c r="I240" s="12">
        <v>0</v>
      </c>
      <c r="J240" s="12">
        <v>0</v>
      </c>
      <c r="K240" s="12">
        <v>0</v>
      </c>
      <c r="L240" s="12">
        <v>0</v>
      </c>
      <c r="M240" s="12">
        <v>0</v>
      </c>
      <c r="N240" s="12">
        <v>0</v>
      </c>
      <c r="O240" s="12">
        <v>0</v>
      </c>
      <c r="P240" s="12">
        <v>0</v>
      </c>
      <c r="Q240" s="12">
        <v>0</v>
      </c>
      <c r="R240" s="12">
        <v>0</v>
      </c>
      <c r="S240" s="12">
        <v>0</v>
      </c>
      <c r="T240" s="88"/>
      <c r="U240" s="88"/>
      <c r="V240" s="88"/>
      <c r="W240" s="88"/>
      <c r="X240" s="88"/>
      <c r="Y240" s="92"/>
      <c r="Z240" s="121"/>
      <c r="AA240" s="99"/>
    </row>
    <row r="241" spans="1:27" s="6" customFormat="1" ht="27.75" customHeight="1" x14ac:dyDescent="0.25">
      <c r="A241" s="46"/>
      <c r="B241" s="83"/>
      <c r="C241" s="122" t="s">
        <v>281</v>
      </c>
      <c r="D241" s="91" t="s">
        <v>282</v>
      </c>
      <c r="E241" s="91" t="s">
        <v>279</v>
      </c>
      <c r="F241" s="91">
        <v>2026</v>
      </c>
      <c r="G241" s="11" t="s">
        <v>16</v>
      </c>
      <c r="H241" s="12">
        <v>0</v>
      </c>
      <c r="I241" s="12">
        <v>0</v>
      </c>
      <c r="J241" s="12">
        <v>0</v>
      </c>
      <c r="K241" s="12">
        <v>0</v>
      </c>
      <c r="L241" s="12">
        <v>1</v>
      </c>
      <c r="M241" s="12">
        <v>0</v>
      </c>
      <c r="N241" s="12">
        <v>0</v>
      </c>
      <c r="O241" s="12">
        <v>0</v>
      </c>
      <c r="P241" s="12">
        <v>0</v>
      </c>
      <c r="Q241" s="12">
        <v>0</v>
      </c>
      <c r="R241" s="12">
        <v>0</v>
      </c>
      <c r="S241" s="12">
        <v>0</v>
      </c>
      <c r="T241" s="88"/>
      <c r="U241" s="88"/>
      <c r="V241" s="88"/>
      <c r="W241" s="88"/>
      <c r="X241" s="88">
        <v>22565</v>
      </c>
      <c r="Y241" s="92">
        <f>SUM(U241:X242)</f>
        <v>22565</v>
      </c>
      <c r="Z241" s="121" t="s">
        <v>533</v>
      </c>
      <c r="AA241" s="98" t="s">
        <v>283</v>
      </c>
    </row>
    <row r="242" spans="1:27" s="6" customFormat="1" ht="26.25" customHeight="1" x14ac:dyDescent="0.25">
      <c r="A242" s="46"/>
      <c r="B242" s="84"/>
      <c r="C242" s="122"/>
      <c r="D242" s="91"/>
      <c r="E242" s="91"/>
      <c r="F242" s="91"/>
      <c r="G242" s="11" t="s">
        <v>18</v>
      </c>
      <c r="H242" s="12">
        <v>0</v>
      </c>
      <c r="I242" s="12">
        <v>0</v>
      </c>
      <c r="J242" s="12">
        <v>0</v>
      </c>
      <c r="K242" s="12">
        <v>0</v>
      </c>
      <c r="L242" s="12">
        <v>0</v>
      </c>
      <c r="M242" s="12">
        <v>0</v>
      </c>
      <c r="N242" s="12">
        <v>0</v>
      </c>
      <c r="O242" s="12">
        <v>0</v>
      </c>
      <c r="P242" s="12">
        <v>0</v>
      </c>
      <c r="Q242" s="12">
        <v>0</v>
      </c>
      <c r="R242" s="12">
        <v>0</v>
      </c>
      <c r="S242" s="12">
        <v>0</v>
      </c>
      <c r="T242" s="88"/>
      <c r="U242" s="88"/>
      <c r="V242" s="88"/>
      <c r="W242" s="88"/>
      <c r="X242" s="88"/>
      <c r="Y242" s="92"/>
      <c r="Z242" s="121"/>
      <c r="AA242" s="99"/>
    </row>
    <row r="243" spans="1:27" s="6" customFormat="1" x14ac:dyDescent="0.25">
      <c r="A243" s="46"/>
      <c r="B243" s="83"/>
      <c r="C243" s="122" t="s">
        <v>284</v>
      </c>
      <c r="D243" s="91" t="s">
        <v>285</v>
      </c>
      <c r="E243" s="91" t="s">
        <v>279</v>
      </c>
      <c r="F243" s="91">
        <v>2026</v>
      </c>
      <c r="G243" s="11" t="s">
        <v>16</v>
      </c>
      <c r="H243" s="12">
        <v>0</v>
      </c>
      <c r="I243" s="12">
        <v>0</v>
      </c>
      <c r="J243" s="12">
        <v>0</v>
      </c>
      <c r="K243" s="12">
        <v>0</v>
      </c>
      <c r="L243" s="12">
        <v>0</v>
      </c>
      <c r="M243" s="12">
        <v>1</v>
      </c>
      <c r="N243" s="12">
        <v>0</v>
      </c>
      <c r="O243" s="12">
        <v>0</v>
      </c>
      <c r="P243" s="12">
        <v>0</v>
      </c>
      <c r="Q243" s="12">
        <v>0</v>
      </c>
      <c r="R243" s="12">
        <v>0</v>
      </c>
      <c r="S243" s="12">
        <v>0</v>
      </c>
      <c r="T243" s="88"/>
      <c r="U243" s="88"/>
      <c r="V243" s="88"/>
      <c r="W243" s="88"/>
      <c r="X243" s="88">
        <v>407389</v>
      </c>
      <c r="Y243" s="92">
        <f>SUM(U243:X244)</f>
        <v>407389</v>
      </c>
      <c r="Z243" s="121" t="s">
        <v>533</v>
      </c>
      <c r="AA243" s="98" t="s">
        <v>286</v>
      </c>
    </row>
    <row r="244" spans="1:27" s="6" customFormat="1" x14ac:dyDescent="0.25">
      <c r="A244" s="46"/>
      <c r="B244" s="84"/>
      <c r="C244" s="122"/>
      <c r="D244" s="91"/>
      <c r="E244" s="91"/>
      <c r="F244" s="91"/>
      <c r="G244" s="11" t="s">
        <v>18</v>
      </c>
      <c r="H244" s="12">
        <v>0</v>
      </c>
      <c r="I244" s="12">
        <v>0</v>
      </c>
      <c r="J244" s="12">
        <v>0</v>
      </c>
      <c r="K244" s="12">
        <v>0</v>
      </c>
      <c r="L244" s="12">
        <v>0</v>
      </c>
      <c r="M244" s="12">
        <v>0</v>
      </c>
      <c r="N244" s="12">
        <v>0</v>
      </c>
      <c r="O244" s="12">
        <v>0</v>
      </c>
      <c r="P244" s="12">
        <v>0</v>
      </c>
      <c r="Q244" s="12">
        <v>0</v>
      </c>
      <c r="R244" s="12">
        <v>0</v>
      </c>
      <c r="S244" s="12">
        <v>0</v>
      </c>
      <c r="T244" s="88"/>
      <c r="U244" s="88"/>
      <c r="V244" s="88"/>
      <c r="W244" s="88"/>
      <c r="X244" s="88"/>
      <c r="Y244" s="92"/>
      <c r="Z244" s="121"/>
      <c r="AA244" s="99"/>
    </row>
    <row r="245" spans="1:27" s="6" customFormat="1" ht="19.5" customHeight="1" x14ac:dyDescent="0.25">
      <c r="A245" s="46"/>
      <c r="B245" s="83"/>
      <c r="C245" s="122" t="s">
        <v>287</v>
      </c>
      <c r="D245" s="91" t="s">
        <v>288</v>
      </c>
      <c r="E245" s="91" t="s">
        <v>279</v>
      </c>
      <c r="F245" s="91">
        <v>2026</v>
      </c>
      <c r="G245" s="11" t="s">
        <v>16</v>
      </c>
      <c r="H245" s="12">
        <v>0</v>
      </c>
      <c r="I245" s="12">
        <v>0</v>
      </c>
      <c r="J245" s="12">
        <v>0</v>
      </c>
      <c r="K245" s="12">
        <v>0</v>
      </c>
      <c r="L245" s="12">
        <v>0</v>
      </c>
      <c r="M245" s="12">
        <v>1</v>
      </c>
      <c r="N245" s="12">
        <v>0</v>
      </c>
      <c r="O245" s="12">
        <v>0</v>
      </c>
      <c r="P245" s="12">
        <v>0</v>
      </c>
      <c r="Q245" s="12">
        <v>0</v>
      </c>
      <c r="R245" s="12">
        <v>0</v>
      </c>
      <c r="S245" s="12">
        <v>0</v>
      </c>
      <c r="T245" s="88"/>
      <c r="U245" s="88"/>
      <c r="V245" s="88"/>
      <c r="W245" s="88"/>
      <c r="X245" s="88">
        <v>20000</v>
      </c>
      <c r="Y245" s="92">
        <f>SUM(U245:X246)</f>
        <v>20000</v>
      </c>
      <c r="Z245" s="121" t="s">
        <v>533</v>
      </c>
      <c r="AA245" s="98" t="s">
        <v>289</v>
      </c>
    </row>
    <row r="246" spans="1:27" s="6" customFormat="1" ht="18" customHeight="1" x14ac:dyDescent="0.25">
      <c r="A246" s="46"/>
      <c r="B246" s="84"/>
      <c r="C246" s="122"/>
      <c r="D246" s="91"/>
      <c r="E246" s="91"/>
      <c r="F246" s="91"/>
      <c r="G246" s="11" t="s">
        <v>18</v>
      </c>
      <c r="H246" s="12">
        <v>0</v>
      </c>
      <c r="I246" s="12">
        <v>0</v>
      </c>
      <c r="J246" s="12">
        <v>0</v>
      </c>
      <c r="K246" s="12">
        <v>0</v>
      </c>
      <c r="L246" s="12">
        <v>0</v>
      </c>
      <c r="M246" s="12">
        <v>0</v>
      </c>
      <c r="N246" s="12">
        <v>0</v>
      </c>
      <c r="O246" s="12">
        <v>0</v>
      </c>
      <c r="P246" s="12">
        <v>0</v>
      </c>
      <c r="Q246" s="12">
        <v>0</v>
      </c>
      <c r="R246" s="12">
        <v>0</v>
      </c>
      <c r="S246" s="12">
        <v>0</v>
      </c>
      <c r="T246" s="88"/>
      <c r="U246" s="88"/>
      <c r="V246" s="88"/>
      <c r="W246" s="88"/>
      <c r="X246" s="88"/>
      <c r="Y246" s="92"/>
      <c r="Z246" s="121"/>
      <c r="AA246" s="99"/>
    </row>
    <row r="247" spans="1:27" s="6" customFormat="1" x14ac:dyDescent="0.25">
      <c r="A247" s="46"/>
      <c r="B247" s="83"/>
      <c r="C247" s="122" t="s">
        <v>290</v>
      </c>
      <c r="D247" s="91" t="s">
        <v>291</v>
      </c>
      <c r="E247" s="91" t="s">
        <v>279</v>
      </c>
      <c r="F247" s="91">
        <v>2026</v>
      </c>
      <c r="G247" s="11" t="s">
        <v>16</v>
      </c>
      <c r="H247" s="12">
        <v>0</v>
      </c>
      <c r="I247" s="12">
        <v>0</v>
      </c>
      <c r="J247" s="12">
        <v>0</v>
      </c>
      <c r="K247" s="12">
        <v>0</v>
      </c>
      <c r="L247" s="12">
        <v>0</v>
      </c>
      <c r="M247" s="12">
        <v>0</v>
      </c>
      <c r="N247" s="12">
        <v>1</v>
      </c>
      <c r="O247" s="12">
        <v>0</v>
      </c>
      <c r="P247" s="12">
        <v>0</v>
      </c>
      <c r="Q247" s="12">
        <v>0</v>
      </c>
      <c r="R247" s="12">
        <v>0</v>
      </c>
      <c r="S247" s="12">
        <v>0</v>
      </c>
      <c r="T247" s="88"/>
      <c r="U247" s="88"/>
      <c r="V247" s="88"/>
      <c r="W247" s="88"/>
      <c r="X247" s="88">
        <v>492064</v>
      </c>
      <c r="Y247" s="92">
        <f>SUM(U247:X248)</f>
        <v>492064</v>
      </c>
      <c r="Z247" s="121" t="s">
        <v>533</v>
      </c>
      <c r="AA247" s="98" t="s">
        <v>292</v>
      </c>
    </row>
    <row r="248" spans="1:27" s="6" customFormat="1" x14ac:dyDescent="0.25">
      <c r="A248" s="46"/>
      <c r="B248" s="84"/>
      <c r="C248" s="122"/>
      <c r="D248" s="91"/>
      <c r="E248" s="91"/>
      <c r="F248" s="91"/>
      <c r="G248" s="11" t="s">
        <v>18</v>
      </c>
      <c r="H248" s="12">
        <v>0</v>
      </c>
      <c r="I248" s="12">
        <v>0</v>
      </c>
      <c r="J248" s="12">
        <v>0</v>
      </c>
      <c r="K248" s="12">
        <v>0</v>
      </c>
      <c r="L248" s="12">
        <v>0</v>
      </c>
      <c r="M248" s="12">
        <v>0</v>
      </c>
      <c r="N248" s="12">
        <v>0</v>
      </c>
      <c r="O248" s="12">
        <v>0</v>
      </c>
      <c r="P248" s="12">
        <v>0</v>
      </c>
      <c r="Q248" s="12">
        <v>0</v>
      </c>
      <c r="R248" s="12">
        <v>0</v>
      </c>
      <c r="S248" s="12">
        <v>0</v>
      </c>
      <c r="T248" s="88"/>
      <c r="U248" s="88"/>
      <c r="V248" s="88"/>
      <c r="W248" s="88"/>
      <c r="X248" s="88"/>
      <c r="Y248" s="92"/>
      <c r="Z248" s="121"/>
      <c r="AA248" s="99"/>
    </row>
    <row r="249" spans="1:27" s="6" customFormat="1" ht="19.5" customHeight="1" x14ac:dyDescent="0.25">
      <c r="A249" s="46"/>
      <c r="B249" s="83"/>
      <c r="C249" s="122" t="s">
        <v>293</v>
      </c>
      <c r="D249" s="91" t="s">
        <v>294</v>
      </c>
      <c r="E249" s="91" t="s">
        <v>279</v>
      </c>
      <c r="F249" s="91">
        <v>2026</v>
      </c>
      <c r="G249" s="11" t="s">
        <v>16</v>
      </c>
      <c r="H249" s="12">
        <v>0</v>
      </c>
      <c r="I249" s="12">
        <v>0</v>
      </c>
      <c r="J249" s="12">
        <v>0</v>
      </c>
      <c r="K249" s="12">
        <v>1</v>
      </c>
      <c r="L249" s="12">
        <v>0</v>
      </c>
      <c r="M249" s="12">
        <v>0</v>
      </c>
      <c r="N249" s="12">
        <v>0</v>
      </c>
      <c r="O249" s="12">
        <v>0</v>
      </c>
      <c r="P249" s="12">
        <v>0</v>
      </c>
      <c r="Q249" s="12">
        <v>0</v>
      </c>
      <c r="R249" s="12">
        <v>0</v>
      </c>
      <c r="S249" s="12">
        <v>0</v>
      </c>
      <c r="T249" s="88"/>
      <c r="U249" s="88"/>
      <c r="V249" s="88"/>
      <c r="W249" s="88"/>
      <c r="X249" s="88">
        <v>46669</v>
      </c>
      <c r="Y249" s="92">
        <f>SUM(U249:X250)</f>
        <v>46669</v>
      </c>
      <c r="Z249" s="121" t="s">
        <v>533</v>
      </c>
      <c r="AA249" s="98" t="s">
        <v>295</v>
      </c>
    </row>
    <row r="250" spans="1:27" s="6" customFormat="1" ht="18.75" customHeight="1" x14ac:dyDescent="0.25">
      <c r="A250" s="46"/>
      <c r="B250" s="84"/>
      <c r="C250" s="122"/>
      <c r="D250" s="91"/>
      <c r="E250" s="91"/>
      <c r="F250" s="91"/>
      <c r="G250" s="11" t="s">
        <v>18</v>
      </c>
      <c r="H250" s="12">
        <v>0</v>
      </c>
      <c r="I250" s="12">
        <v>0</v>
      </c>
      <c r="J250" s="12">
        <v>0</v>
      </c>
      <c r="K250" s="12">
        <v>0</v>
      </c>
      <c r="L250" s="12">
        <v>0</v>
      </c>
      <c r="M250" s="12">
        <v>0</v>
      </c>
      <c r="N250" s="12">
        <v>0</v>
      </c>
      <c r="O250" s="12">
        <v>0</v>
      </c>
      <c r="P250" s="12">
        <v>0</v>
      </c>
      <c r="Q250" s="12">
        <v>0</v>
      </c>
      <c r="R250" s="12">
        <v>0</v>
      </c>
      <c r="S250" s="12">
        <v>0</v>
      </c>
      <c r="T250" s="88"/>
      <c r="U250" s="88"/>
      <c r="V250" s="88"/>
      <c r="W250" s="88"/>
      <c r="X250" s="88"/>
      <c r="Y250" s="92"/>
      <c r="Z250" s="121"/>
      <c r="AA250" s="99"/>
    </row>
    <row r="251" spans="1:27" s="6" customFormat="1" x14ac:dyDescent="0.25">
      <c r="A251" s="46"/>
      <c r="B251" s="83"/>
      <c r="C251" s="122" t="s">
        <v>296</v>
      </c>
      <c r="D251" s="91" t="s">
        <v>297</v>
      </c>
      <c r="E251" s="91" t="s">
        <v>279</v>
      </c>
      <c r="F251" s="91">
        <v>2026</v>
      </c>
      <c r="G251" s="11" t="s">
        <v>16</v>
      </c>
      <c r="H251" s="12">
        <v>0</v>
      </c>
      <c r="I251" s="12">
        <v>0</v>
      </c>
      <c r="J251" s="12">
        <v>0</v>
      </c>
      <c r="K251" s="12">
        <v>0</v>
      </c>
      <c r="L251" s="12">
        <v>1</v>
      </c>
      <c r="M251" s="12">
        <v>0</v>
      </c>
      <c r="N251" s="12">
        <v>0</v>
      </c>
      <c r="O251" s="12">
        <v>0</v>
      </c>
      <c r="P251" s="12">
        <v>0</v>
      </c>
      <c r="Q251" s="12">
        <v>0</v>
      </c>
      <c r="R251" s="12">
        <v>0</v>
      </c>
      <c r="S251" s="12">
        <v>0</v>
      </c>
      <c r="T251" s="88"/>
      <c r="U251" s="88">
        <v>27257</v>
      </c>
      <c r="V251" s="88"/>
      <c r="W251" s="88"/>
      <c r="X251" s="88">
        <v>45524</v>
      </c>
      <c r="Y251" s="92">
        <f>SUM(U251:X252)</f>
        <v>72781</v>
      </c>
      <c r="Z251" s="121" t="s">
        <v>533</v>
      </c>
      <c r="AA251" s="98" t="s">
        <v>298</v>
      </c>
    </row>
    <row r="252" spans="1:27" s="6" customFormat="1" x14ac:dyDescent="0.25">
      <c r="A252" s="46"/>
      <c r="B252" s="84"/>
      <c r="C252" s="122"/>
      <c r="D252" s="91"/>
      <c r="E252" s="91"/>
      <c r="F252" s="91"/>
      <c r="G252" s="11" t="s">
        <v>18</v>
      </c>
      <c r="H252" s="12">
        <v>0</v>
      </c>
      <c r="I252" s="12">
        <v>0</v>
      </c>
      <c r="J252" s="12">
        <v>0</v>
      </c>
      <c r="K252" s="12">
        <v>0</v>
      </c>
      <c r="L252" s="12">
        <v>0</v>
      </c>
      <c r="M252" s="12">
        <v>0</v>
      </c>
      <c r="N252" s="12">
        <v>0</v>
      </c>
      <c r="O252" s="12">
        <v>0</v>
      </c>
      <c r="P252" s="12">
        <v>0</v>
      </c>
      <c r="Q252" s="12">
        <v>0</v>
      </c>
      <c r="R252" s="12">
        <v>0</v>
      </c>
      <c r="S252" s="12">
        <v>0</v>
      </c>
      <c r="T252" s="88"/>
      <c r="U252" s="88"/>
      <c r="V252" s="88"/>
      <c r="W252" s="88"/>
      <c r="X252" s="88"/>
      <c r="Y252" s="92"/>
      <c r="Z252" s="121"/>
      <c r="AA252" s="99"/>
    </row>
    <row r="253" spans="1:27" s="6" customFormat="1" x14ac:dyDescent="0.25">
      <c r="A253" s="46"/>
      <c r="B253" s="83"/>
      <c r="C253" s="122" t="s">
        <v>299</v>
      </c>
      <c r="D253" s="91" t="s">
        <v>300</v>
      </c>
      <c r="E253" s="91" t="s">
        <v>279</v>
      </c>
      <c r="F253" s="91">
        <v>2026</v>
      </c>
      <c r="G253" s="11" t="s">
        <v>16</v>
      </c>
      <c r="H253" s="12">
        <v>0</v>
      </c>
      <c r="I253" s="12">
        <v>0</v>
      </c>
      <c r="J253" s="12">
        <v>0</v>
      </c>
      <c r="K253" s="12">
        <v>0</v>
      </c>
      <c r="L253" s="12">
        <v>0</v>
      </c>
      <c r="M253" s="12">
        <v>1</v>
      </c>
      <c r="N253" s="12">
        <v>0</v>
      </c>
      <c r="O253" s="12">
        <v>0</v>
      </c>
      <c r="P253" s="12">
        <v>0</v>
      </c>
      <c r="Q253" s="12">
        <v>0</v>
      </c>
      <c r="R253" s="12">
        <v>0</v>
      </c>
      <c r="S253" s="12">
        <v>0</v>
      </c>
      <c r="T253" s="88"/>
      <c r="U253" s="88"/>
      <c r="V253" s="88"/>
      <c r="W253" s="88"/>
      <c r="X253" s="88">
        <v>916774</v>
      </c>
      <c r="Y253" s="92">
        <f>SUM(U253:X254)</f>
        <v>916774</v>
      </c>
      <c r="Z253" s="121" t="s">
        <v>533</v>
      </c>
      <c r="AA253" s="98" t="s">
        <v>301</v>
      </c>
    </row>
    <row r="254" spans="1:27" s="6" customFormat="1" x14ac:dyDescent="0.25">
      <c r="A254" s="46"/>
      <c r="B254" s="84"/>
      <c r="C254" s="122"/>
      <c r="D254" s="91"/>
      <c r="E254" s="91"/>
      <c r="F254" s="91"/>
      <c r="G254" s="11" t="s">
        <v>18</v>
      </c>
      <c r="H254" s="12">
        <v>0</v>
      </c>
      <c r="I254" s="12">
        <v>0</v>
      </c>
      <c r="J254" s="12">
        <v>0</v>
      </c>
      <c r="K254" s="12">
        <v>0</v>
      </c>
      <c r="L254" s="12">
        <v>0</v>
      </c>
      <c r="M254" s="12">
        <v>0</v>
      </c>
      <c r="N254" s="12">
        <v>0</v>
      </c>
      <c r="O254" s="12">
        <v>0</v>
      </c>
      <c r="P254" s="12">
        <v>0</v>
      </c>
      <c r="Q254" s="12">
        <v>0</v>
      </c>
      <c r="R254" s="12">
        <v>0</v>
      </c>
      <c r="S254" s="12">
        <v>0</v>
      </c>
      <c r="T254" s="88"/>
      <c r="U254" s="88"/>
      <c r="V254" s="88"/>
      <c r="W254" s="88"/>
      <c r="X254" s="88"/>
      <c r="Y254" s="92"/>
      <c r="Z254" s="121"/>
      <c r="AA254" s="99"/>
    </row>
    <row r="255" spans="1:27" s="6" customFormat="1" x14ac:dyDescent="0.25">
      <c r="A255" s="46"/>
      <c r="B255" s="83"/>
      <c r="C255" s="122" t="s">
        <v>302</v>
      </c>
      <c r="D255" s="91" t="s">
        <v>303</v>
      </c>
      <c r="E255" s="91" t="s">
        <v>279</v>
      </c>
      <c r="F255" s="91">
        <v>2026</v>
      </c>
      <c r="G255" s="11" t="s">
        <v>16</v>
      </c>
      <c r="H255" s="12">
        <v>0</v>
      </c>
      <c r="I255" s="12">
        <v>0</v>
      </c>
      <c r="J255" s="12">
        <v>0</v>
      </c>
      <c r="K255" s="12">
        <v>0</v>
      </c>
      <c r="L255" s="12">
        <v>0</v>
      </c>
      <c r="M255" s="12">
        <v>1</v>
      </c>
      <c r="N255" s="12">
        <v>0</v>
      </c>
      <c r="O255" s="12">
        <v>0</v>
      </c>
      <c r="P255" s="12">
        <v>0</v>
      </c>
      <c r="Q255" s="12">
        <v>0</v>
      </c>
      <c r="R255" s="12">
        <v>0</v>
      </c>
      <c r="S255" s="12">
        <v>0</v>
      </c>
      <c r="T255" s="88"/>
      <c r="U255" s="88"/>
      <c r="V255" s="88"/>
      <c r="W255" s="88"/>
      <c r="X255" s="88">
        <v>54062</v>
      </c>
      <c r="Y255" s="92">
        <f>SUM(U255:X256)</f>
        <v>54062</v>
      </c>
      <c r="Z255" s="121" t="s">
        <v>533</v>
      </c>
      <c r="AA255" s="98" t="s">
        <v>304</v>
      </c>
    </row>
    <row r="256" spans="1:27" s="6" customFormat="1" x14ac:dyDescent="0.25">
      <c r="A256" s="46"/>
      <c r="B256" s="84"/>
      <c r="C256" s="122"/>
      <c r="D256" s="91"/>
      <c r="E256" s="91"/>
      <c r="F256" s="91"/>
      <c r="G256" s="11" t="s">
        <v>18</v>
      </c>
      <c r="H256" s="12">
        <v>0</v>
      </c>
      <c r="I256" s="12">
        <v>0</v>
      </c>
      <c r="J256" s="12">
        <v>0</v>
      </c>
      <c r="K256" s="12">
        <v>0</v>
      </c>
      <c r="L256" s="12">
        <v>0</v>
      </c>
      <c r="M256" s="12">
        <v>0</v>
      </c>
      <c r="N256" s="12">
        <v>0</v>
      </c>
      <c r="O256" s="12">
        <v>0</v>
      </c>
      <c r="P256" s="12">
        <v>0</v>
      </c>
      <c r="Q256" s="12">
        <v>0</v>
      </c>
      <c r="R256" s="12">
        <v>0</v>
      </c>
      <c r="S256" s="12">
        <v>0</v>
      </c>
      <c r="T256" s="88"/>
      <c r="U256" s="88"/>
      <c r="V256" s="88"/>
      <c r="W256" s="88"/>
      <c r="X256" s="88"/>
      <c r="Y256" s="92"/>
      <c r="Z256" s="121"/>
      <c r="AA256" s="99"/>
    </row>
    <row r="257" spans="1:27" s="6" customFormat="1" ht="17.25" customHeight="1" x14ac:dyDescent="0.25">
      <c r="A257" s="46"/>
      <c r="B257" s="83"/>
      <c r="C257" s="122" t="s">
        <v>305</v>
      </c>
      <c r="D257" s="91" t="s">
        <v>306</v>
      </c>
      <c r="E257" s="91" t="s">
        <v>279</v>
      </c>
      <c r="F257" s="91">
        <v>2026</v>
      </c>
      <c r="G257" s="11" t="s">
        <v>16</v>
      </c>
      <c r="H257" s="12">
        <v>0</v>
      </c>
      <c r="I257" s="12">
        <v>0</v>
      </c>
      <c r="J257" s="12">
        <v>0</v>
      </c>
      <c r="K257" s="12">
        <v>0</v>
      </c>
      <c r="L257" s="12">
        <v>0</v>
      </c>
      <c r="M257" s="12">
        <v>0</v>
      </c>
      <c r="N257" s="12">
        <v>1</v>
      </c>
      <c r="O257" s="12">
        <v>0</v>
      </c>
      <c r="P257" s="12">
        <v>0</v>
      </c>
      <c r="Q257" s="12">
        <v>0</v>
      </c>
      <c r="R257" s="12">
        <v>0</v>
      </c>
      <c r="S257" s="12">
        <v>0</v>
      </c>
      <c r="T257" s="88"/>
      <c r="U257" s="88"/>
      <c r="V257" s="88"/>
      <c r="W257" s="88"/>
      <c r="X257" s="88">
        <v>245656</v>
      </c>
      <c r="Y257" s="92">
        <f>SUM(U257:X258)</f>
        <v>245656</v>
      </c>
      <c r="Z257" s="121" t="s">
        <v>533</v>
      </c>
      <c r="AA257" s="98" t="s">
        <v>307</v>
      </c>
    </row>
    <row r="258" spans="1:27" s="6" customFormat="1" ht="18.75" customHeight="1" x14ac:dyDescent="0.25">
      <c r="A258" s="46"/>
      <c r="B258" s="84"/>
      <c r="C258" s="122"/>
      <c r="D258" s="91"/>
      <c r="E258" s="91"/>
      <c r="F258" s="91"/>
      <c r="G258" s="11" t="s">
        <v>18</v>
      </c>
      <c r="H258" s="12">
        <v>0</v>
      </c>
      <c r="I258" s="12">
        <v>0</v>
      </c>
      <c r="J258" s="12">
        <v>0</v>
      </c>
      <c r="K258" s="12">
        <v>0</v>
      </c>
      <c r="L258" s="12">
        <v>0</v>
      </c>
      <c r="M258" s="12">
        <v>0</v>
      </c>
      <c r="N258" s="12">
        <v>0</v>
      </c>
      <c r="O258" s="12">
        <v>0</v>
      </c>
      <c r="P258" s="12">
        <v>0</v>
      </c>
      <c r="Q258" s="12">
        <v>0</v>
      </c>
      <c r="R258" s="12">
        <v>0</v>
      </c>
      <c r="S258" s="12">
        <v>0</v>
      </c>
      <c r="T258" s="88"/>
      <c r="U258" s="88"/>
      <c r="V258" s="88"/>
      <c r="W258" s="88"/>
      <c r="X258" s="88"/>
      <c r="Y258" s="92"/>
      <c r="Z258" s="121"/>
      <c r="AA258" s="99"/>
    </row>
    <row r="259" spans="1:27" s="6" customFormat="1" ht="21" customHeight="1" x14ac:dyDescent="0.25">
      <c r="A259" s="46"/>
      <c r="B259" s="83"/>
      <c r="C259" s="122" t="s">
        <v>308</v>
      </c>
      <c r="D259" s="91" t="s">
        <v>309</v>
      </c>
      <c r="E259" s="91" t="s">
        <v>279</v>
      </c>
      <c r="F259" s="91">
        <v>2026</v>
      </c>
      <c r="G259" s="11" t="s">
        <v>16</v>
      </c>
      <c r="H259" s="12">
        <v>0</v>
      </c>
      <c r="I259" s="12">
        <v>0</v>
      </c>
      <c r="J259" s="12">
        <v>1</v>
      </c>
      <c r="K259" s="12">
        <v>0</v>
      </c>
      <c r="L259" s="12">
        <v>0</v>
      </c>
      <c r="M259" s="12">
        <v>0</v>
      </c>
      <c r="N259" s="12">
        <v>0</v>
      </c>
      <c r="O259" s="12">
        <v>0</v>
      </c>
      <c r="P259" s="12">
        <v>0</v>
      </c>
      <c r="Q259" s="12">
        <v>0</v>
      </c>
      <c r="R259" s="12">
        <v>0</v>
      </c>
      <c r="S259" s="12">
        <v>0</v>
      </c>
      <c r="T259" s="88"/>
      <c r="U259" s="88"/>
      <c r="V259" s="88"/>
      <c r="W259" s="88"/>
      <c r="X259" s="88">
        <v>666046</v>
      </c>
      <c r="Y259" s="92">
        <f>SUM(U259:X260)</f>
        <v>666046</v>
      </c>
      <c r="Z259" s="121" t="s">
        <v>533</v>
      </c>
      <c r="AA259" s="98" t="s">
        <v>310</v>
      </c>
    </row>
    <row r="260" spans="1:27" s="6" customFormat="1" ht="16.5" customHeight="1" x14ac:dyDescent="0.25">
      <c r="A260" s="46"/>
      <c r="B260" s="84"/>
      <c r="C260" s="122"/>
      <c r="D260" s="91"/>
      <c r="E260" s="91"/>
      <c r="F260" s="91"/>
      <c r="G260" s="11" t="s">
        <v>18</v>
      </c>
      <c r="H260" s="12">
        <v>0</v>
      </c>
      <c r="I260" s="12">
        <v>0</v>
      </c>
      <c r="J260" s="12">
        <v>0</v>
      </c>
      <c r="K260" s="12">
        <v>0</v>
      </c>
      <c r="L260" s="12">
        <v>0</v>
      </c>
      <c r="M260" s="12">
        <v>0</v>
      </c>
      <c r="N260" s="12">
        <v>0</v>
      </c>
      <c r="O260" s="12">
        <v>0</v>
      </c>
      <c r="P260" s="12">
        <v>0</v>
      </c>
      <c r="Q260" s="12">
        <v>0</v>
      </c>
      <c r="R260" s="12">
        <v>0</v>
      </c>
      <c r="S260" s="12">
        <v>0</v>
      </c>
      <c r="T260" s="88"/>
      <c r="U260" s="88"/>
      <c r="V260" s="88"/>
      <c r="W260" s="88"/>
      <c r="X260" s="88"/>
      <c r="Y260" s="92"/>
      <c r="Z260" s="121"/>
      <c r="AA260" s="99"/>
    </row>
    <row r="261" spans="1:27" ht="14.25" customHeight="1" x14ac:dyDescent="0.25">
      <c r="B261" s="76">
        <v>105</v>
      </c>
      <c r="C261" s="96" t="s">
        <v>311</v>
      </c>
      <c r="D261" s="97"/>
      <c r="E261" s="65"/>
      <c r="F261" s="65"/>
      <c r="G261" s="65"/>
      <c r="H261" s="65"/>
      <c r="I261" s="65"/>
      <c r="J261" s="65"/>
      <c r="K261" s="65"/>
      <c r="L261" s="65"/>
      <c r="M261" s="65"/>
      <c r="N261" s="65"/>
      <c r="O261" s="65"/>
      <c r="P261" s="65"/>
      <c r="Q261" s="65"/>
      <c r="R261" s="65"/>
      <c r="S261" s="65"/>
      <c r="T261" s="35"/>
      <c r="U261" s="35"/>
      <c r="V261" s="35"/>
      <c r="W261" s="35"/>
      <c r="X261" s="35"/>
      <c r="Y261" s="35"/>
      <c r="Z261" s="36"/>
      <c r="AA261" s="5"/>
    </row>
    <row r="262" spans="1:27" s="6" customFormat="1" x14ac:dyDescent="0.25">
      <c r="A262" s="46"/>
      <c r="B262" s="83"/>
      <c r="C262" s="90" t="s">
        <v>312</v>
      </c>
      <c r="D262" s="91" t="s">
        <v>313</v>
      </c>
      <c r="E262" s="91" t="s">
        <v>21</v>
      </c>
      <c r="F262" s="91">
        <v>2026</v>
      </c>
      <c r="G262" s="11" t="s">
        <v>16</v>
      </c>
      <c r="H262" s="12">
        <v>5</v>
      </c>
      <c r="I262" s="12">
        <v>5</v>
      </c>
      <c r="J262" s="12">
        <v>5</v>
      </c>
      <c r="K262" s="12">
        <v>5</v>
      </c>
      <c r="L262" s="12">
        <v>5</v>
      </c>
      <c r="M262" s="12">
        <v>5</v>
      </c>
      <c r="N262" s="12">
        <v>5</v>
      </c>
      <c r="O262" s="12">
        <v>5</v>
      </c>
      <c r="P262" s="12">
        <v>5</v>
      </c>
      <c r="Q262" s="12">
        <v>5</v>
      </c>
      <c r="R262" s="12">
        <v>5</v>
      </c>
      <c r="S262" s="12">
        <v>5</v>
      </c>
      <c r="T262" s="88"/>
      <c r="U262" s="88">
        <f>+Y262+Y263</f>
        <v>35000</v>
      </c>
      <c r="V262" s="88"/>
      <c r="W262" s="88"/>
      <c r="X262" s="88"/>
      <c r="Y262" s="14">
        <v>30000</v>
      </c>
      <c r="Z262" s="15">
        <v>2.2999999999999998</v>
      </c>
      <c r="AA262" s="83"/>
    </row>
    <row r="263" spans="1:27" s="6" customFormat="1" x14ac:dyDescent="0.25">
      <c r="A263" s="46"/>
      <c r="B263" s="84"/>
      <c r="C263" s="90"/>
      <c r="D263" s="91"/>
      <c r="E263" s="91"/>
      <c r="F263" s="91"/>
      <c r="G263" s="11" t="s">
        <v>18</v>
      </c>
      <c r="H263" s="17">
        <v>13072.5</v>
      </c>
      <c r="I263" s="17">
        <v>8927</v>
      </c>
      <c r="J263" s="17">
        <v>18000.5</v>
      </c>
      <c r="K263" s="12">
        <v>0</v>
      </c>
      <c r="L263" s="12">
        <v>0</v>
      </c>
      <c r="M263" s="12">
        <v>0</v>
      </c>
      <c r="N263" s="12">
        <v>0</v>
      </c>
      <c r="O263" s="12">
        <v>0</v>
      </c>
      <c r="P263" s="12">
        <v>0</v>
      </c>
      <c r="Q263" s="12">
        <v>0</v>
      </c>
      <c r="R263" s="12">
        <v>0</v>
      </c>
      <c r="S263" s="12">
        <v>0</v>
      </c>
      <c r="T263" s="88"/>
      <c r="U263" s="88"/>
      <c r="V263" s="88"/>
      <c r="W263" s="88"/>
      <c r="X263" s="88"/>
      <c r="Y263" s="14">
        <v>5000</v>
      </c>
      <c r="Z263" s="18">
        <v>2.6</v>
      </c>
      <c r="AA263" s="84"/>
    </row>
    <row r="264" spans="1:27" ht="14.25" customHeight="1" x14ac:dyDescent="0.25">
      <c r="B264" s="76">
        <v>129</v>
      </c>
      <c r="C264" s="96" t="s">
        <v>314</v>
      </c>
      <c r="D264" s="97"/>
      <c r="E264" s="65"/>
      <c r="F264" s="65"/>
      <c r="G264" s="65"/>
      <c r="H264" s="65"/>
      <c r="I264" s="65"/>
      <c r="J264" s="65"/>
      <c r="K264" s="65"/>
      <c r="L264" s="65"/>
      <c r="M264" s="65"/>
      <c r="N264" s="65"/>
      <c r="O264" s="65"/>
      <c r="P264" s="65"/>
      <c r="Q264" s="65"/>
      <c r="R264" s="65"/>
      <c r="S264" s="65"/>
      <c r="T264" s="35"/>
      <c r="U264" s="35"/>
      <c r="V264" s="35"/>
      <c r="W264" s="35"/>
      <c r="X264" s="35"/>
      <c r="Y264" s="35"/>
      <c r="Z264" s="36"/>
      <c r="AA264" s="5"/>
    </row>
    <row r="265" spans="1:27" s="6" customFormat="1" x14ac:dyDescent="0.25">
      <c r="A265" s="46"/>
      <c r="B265" s="83"/>
      <c r="C265" s="90" t="s">
        <v>315</v>
      </c>
      <c r="D265" s="91" t="s">
        <v>316</v>
      </c>
      <c r="E265" s="91" t="s">
        <v>21</v>
      </c>
      <c r="F265" s="91">
        <v>2026</v>
      </c>
      <c r="G265" s="11" t="s">
        <v>16</v>
      </c>
      <c r="H265" s="12">
        <v>10</v>
      </c>
      <c r="I265" s="12">
        <v>10</v>
      </c>
      <c r="J265" s="12">
        <v>10</v>
      </c>
      <c r="K265" s="12">
        <v>10</v>
      </c>
      <c r="L265" s="12">
        <v>10</v>
      </c>
      <c r="M265" s="12">
        <v>10</v>
      </c>
      <c r="N265" s="12">
        <v>10</v>
      </c>
      <c r="O265" s="12">
        <v>10</v>
      </c>
      <c r="P265" s="12">
        <v>10</v>
      </c>
      <c r="Q265" s="12">
        <v>10</v>
      </c>
      <c r="R265" s="12">
        <v>10</v>
      </c>
      <c r="S265" s="12">
        <v>10</v>
      </c>
      <c r="T265" s="88"/>
      <c r="U265" s="88">
        <f>+Y265+Y266</f>
        <v>45000</v>
      </c>
      <c r="V265" s="88"/>
      <c r="W265" s="88"/>
      <c r="X265" s="88"/>
      <c r="Y265" s="14">
        <v>35000</v>
      </c>
      <c r="Z265" s="15">
        <v>2.2999999999999998</v>
      </c>
      <c r="AA265" s="83"/>
    </row>
    <row r="266" spans="1:27" s="6" customFormat="1" x14ac:dyDescent="0.25">
      <c r="A266" s="46"/>
      <c r="B266" s="84"/>
      <c r="C266" s="90"/>
      <c r="D266" s="91"/>
      <c r="E266" s="91"/>
      <c r="F266" s="91"/>
      <c r="G266" s="11" t="s">
        <v>18</v>
      </c>
      <c r="H266" s="17">
        <v>20655</v>
      </c>
      <c r="I266" s="17">
        <v>7410.7</v>
      </c>
      <c r="J266" s="17">
        <v>71934.3</v>
      </c>
      <c r="K266" s="12">
        <v>0</v>
      </c>
      <c r="L266" s="12">
        <v>0</v>
      </c>
      <c r="M266" s="12">
        <v>0</v>
      </c>
      <c r="N266" s="12">
        <v>0</v>
      </c>
      <c r="O266" s="12">
        <v>0</v>
      </c>
      <c r="P266" s="12">
        <v>0</v>
      </c>
      <c r="Q266" s="12">
        <v>0</v>
      </c>
      <c r="R266" s="12">
        <v>0</v>
      </c>
      <c r="S266" s="12">
        <v>0</v>
      </c>
      <c r="T266" s="88"/>
      <c r="U266" s="88"/>
      <c r="V266" s="88"/>
      <c r="W266" s="88"/>
      <c r="X266" s="88"/>
      <c r="Y266" s="14">
        <v>10000</v>
      </c>
      <c r="Z266" s="18">
        <v>2.6</v>
      </c>
      <c r="AA266" s="84"/>
    </row>
    <row r="267" spans="1:27" s="6" customFormat="1" x14ac:dyDescent="0.25">
      <c r="A267" s="46"/>
      <c r="B267" s="83"/>
      <c r="C267" s="122" t="s">
        <v>317</v>
      </c>
      <c r="D267" s="91" t="s">
        <v>318</v>
      </c>
      <c r="E267" s="91" t="s">
        <v>319</v>
      </c>
      <c r="F267" s="91">
        <v>2026</v>
      </c>
      <c r="G267" s="11" t="s">
        <v>16</v>
      </c>
      <c r="H267" s="12">
        <v>0</v>
      </c>
      <c r="I267" s="12">
        <v>8</v>
      </c>
      <c r="J267" s="12">
        <v>8</v>
      </c>
      <c r="K267" s="12">
        <v>0</v>
      </c>
      <c r="L267" s="12">
        <v>0</v>
      </c>
      <c r="M267" s="12">
        <v>0</v>
      </c>
      <c r="N267" s="12">
        <v>0</v>
      </c>
      <c r="O267" s="12">
        <v>0</v>
      </c>
      <c r="P267" s="12">
        <v>0</v>
      </c>
      <c r="Q267" s="12">
        <v>0</v>
      </c>
      <c r="R267" s="12">
        <v>0</v>
      </c>
      <c r="S267" s="12">
        <v>0</v>
      </c>
      <c r="T267" s="88"/>
      <c r="U267" s="88">
        <v>200000</v>
      </c>
      <c r="V267" s="88"/>
      <c r="W267" s="88"/>
      <c r="X267" s="88">
        <v>6238413</v>
      </c>
      <c r="Y267" s="92">
        <f>SUM(U267:X268)</f>
        <v>6438413</v>
      </c>
      <c r="Z267" s="121" t="s">
        <v>533</v>
      </c>
      <c r="AA267" s="98"/>
    </row>
    <row r="268" spans="1:27" s="6" customFormat="1" x14ac:dyDescent="0.25">
      <c r="A268" s="46"/>
      <c r="B268" s="84"/>
      <c r="C268" s="122"/>
      <c r="D268" s="91"/>
      <c r="E268" s="91"/>
      <c r="F268" s="91"/>
      <c r="G268" s="11" t="s">
        <v>18</v>
      </c>
      <c r="H268" s="12">
        <v>0</v>
      </c>
      <c r="I268" s="12">
        <v>0</v>
      </c>
      <c r="J268" s="12">
        <v>0</v>
      </c>
      <c r="K268" s="12">
        <v>0</v>
      </c>
      <c r="L268" s="12">
        <v>0</v>
      </c>
      <c r="M268" s="12">
        <v>0</v>
      </c>
      <c r="N268" s="12">
        <v>0</v>
      </c>
      <c r="O268" s="12">
        <v>0</v>
      </c>
      <c r="P268" s="12">
        <v>0</v>
      </c>
      <c r="Q268" s="12">
        <v>0</v>
      </c>
      <c r="R268" s="12">
        <v>0</v>
      </c>
      <c r="S268" s="12">
        <v>0</v>
      </c>
      <c r="T268" s="88"/>
      <c r="U268" s="88"/>
      <c r="V268" s="88"/>
      <c r="W268" s="88"/>
      <c r="X268" s="88"/>
      <c r="Y268" s="92"/>
      <c r="Z268" s="121"/>
      <c r="AA268" s="99"/>
    </row>
    <row r="269" spans="1:27" ht="14.25" customHeight="1" x14ac:dyDescent="0.25">
      <c r="B269" s="76">
        <v>101</v>
      </c>
      <c r="C269" s="96" t="s">
        <v>320</v>
      </c>
      <c r="D269" s="97"/>
      <c r="E269" s="65"/>
      <c r="F269" s="65"/>
      <c r="G269" s="65"/>
      <c r="H269" s="65"/>
      <c r="I269" s="65"/>
      <c r="J269" s="65"/>
      <c r="K269" s="65"/>
      <c r="L269" s="65"/>
      <c r="M269" s="65"/>
      <c r="N269" s="65"/>
      <c r="O269" s="65"/>
      <c r="P269" s="65"/>
      <c r="Q269" s="65"/>
      <c r="R269" s="65"/>
      <c r="S269" s="65"/>
      <c r="T269" s="35"/>
      <c r="U269" s="35"/>
      <c r="V269" s="35"/>
      <c r="W269" s="35"/>
      <c r="X269" s="35"/>
      <c r="Y269" s="35"/>
      <c r="Z269" s="36"/>
      <c r="AA269" s="5"/>
    </row>
    <row r="270" spans="1:27" s="6" customFormat="1" x14ac:dyDescent="0.25">
      <c r="A270" s="46"/>
      <c r="B270" s="83"/>
      <c r="C270" s="90" t="s">
        <v>321</v>
      </c>
      <c r="D270" s="91" t="s">
        <v>322</v>
      </c>
      <c r="E270" s="91" t="s">
        <v>323</v>
      </c>
      <c r="F270" s="91">
        <v>2026</v>
      </c>
      <c r="G270" s="11" t="s">
        <v>16</v>
      </c>
      <c r="H270" s="12">
        <v>0</v>
      </c>
      <c r="I270" s="12">
        <v>0</v>
      </c>
      <c r="J270" s="12">
        <v>25</v>
      </c>
      <c r="K270" s="12">
        <v>25</v>
      </c>
      <c r="L270" s="12">
        <v>25</v>
      </c>
      <c r="M270" s="12">
        <v>25</v>
      </c>
      <c r="N270" s="12">
        <v>25</v>
      </c>
      <c r="O270" s="12">
        <v>25</v>
      </c>
      <c r="P270" s="12">
        <v>25</v>
      </c>
      <c r="Q270" s="12">
        <v>25</v>
      </c>
      <c r="R270" s="12">
        <v>0</v>
      </c>
      <c r="S270" s="12">
        <v>25</v>
      </c>
      <c r="T270" s="88"/>
      <c r="U270" s="88">
        <v>1500000</v>
      </c>
      <c r="V270" s="88"/>
      <c r="W270" s="88"/>
      <c r="X270" s="88"/>
      <c r="Y270" s="92">
        <f>SUM(U270:X271)</f>
        <v>1500000</v>
      </c>
      <c r="Z270" s="89">
        <v>2.2999999999999998</v>
      </c>
      <c r="AA270" s="83"/>
    </row>
    <row r="271" spans="1:27" s="6" customFormat="1" x14ac:dyDescent="0.25">
      <c r="A271" s="46"/>
      <c r="B271" s="84"/>
      <c r="C271" s="90"/>
      <c r="D271" s="91"/>
      <c r="E271" s="91"/>
      <c r="F271" s="91"/>
      <c r="G271" s="11" t="s">
        <v>18</v>
      </c>
      <c r="H271" s="17">
        <v>20000</v>
      </c>
      <c r="I271" s="17">
        <v>210045</v>
      </c>
      <c r="J271" s="17">
        <v>12350</v>
      </c>
      <c r="K271" s="12">
        <v>0</v>
      </c>
      <c r="L271" s="17">
        <v>540695</v>
      </c>
      <c r="M271" s="12">
        <v>0</v>
      </c>
      <c r="N271" s="12">
        <v>0</v>
      </c>
      <c r="O271" s="12">
        <v>0</v>
      </c>
      <c r="P271" s="12">
        <v>0</v>
      </c>
      <c r="Q271" s="12">
        <v>0</v>
      </c>
      <c r="R271" s="12">
        <v>0</v>
      </c>
      <c r="S271" s="12">
        <v>0</v>
      </c>
      <c r="T271" s="88"/>
      <c r="U271" s="88"/>
      <c r="V271" s="88"/>
      <c r="W271" s="88"/>
      <c r="X271" s="88"/>
      <c r="Y271" s="92"/>
      <c r="Z271" s="89"/>
      <c r="AA271" s="84"/>
    </row>
    <row r="272" spans="1:27" s="6" customFormat="1" x14ac:dyDescent="0.25">
      <c r="A272" s="46"/>
      <c r="B272" s="83"/>
      <c r="C272" s="90" t="s">
        <v>324</v>
      </c>
      <c r="D272" s="91" t="s">
        <v>325</v>
      </c>
      <c r="E272" s="91" t="s">
        <v>326</v>
      </c>
      <c r="F272" s="91">
        <v>2026</v>
      </c>
      <c r="G272" s="11" t="s">
        <v>16</v>
      </c>
      <c r="H272" s="12">
        <v>0</v>
      </c>
      <c r="I272" s="12">
        <v>10</v>
      </c>
      <c r="J272" s="12">
        <v>9</v>
      </c>
      <c r="K272" s="12">
        <v>5</v>
      </c>
      <c r="L272" s="12">
        <v>5</v>
      </c>
      <c r="M272" s="12">
        <v>5</v>
      </c>
      <c r="N272" s="12">
        <v>5</v>
      </c>
      <c r="O272" s="12">
        <v>5</v>
      </c>
      <c r="P272" s="12">
        <v>5</v>
      </c>
      <c r="Q272" s="12">
        <v>5</v>
      </c>
      <c r="R272" s="12">
        <v>5</v>
      </c>
      <c r="S272" s="12">
        <v>0</v>
      </c>
      <c r="T272" s="88"/>
      <c r="U272" s="88">
        <f>800000-W272+22565</f>
        <v>481928</v>
      </c>
      <c r="V272" s="88"/>
      <c r="W272" s="88">
        <v>340637</v>
      </c>
      <c r="X272" s="88"/>
      <c r="Y272" s="92">
        <f>SUM(U272:X273)</f>
        <v>822565</v>
      </c>
      <c r="Z272" s="89">
        <v>2.2999999999999998</v>
      </c>
      <c r="AA272" s="83"/>
    </row>
    <row r="273" spans="1:93" s="6" customFormat="1" x14ac:dyDescent="0.25">
      <c r="A273" s="46"/>
      <c r="B273" s="84"/>
      <c r="C273" s="90"/>
      <c r="D273" s="91"/>
      <c r="E273" s="91"/>
      <c r="F273" s="91"/>
      <c r="G273" s="11" t="s">
        <v>18</v>
      </c>
      <c r="H273" s="12">
        <v>0</v>
      </c>
      <c r="I273" s="17">
        <v>1261356.82</v>
      </c>
      <c r="J273" s="12">
        <v>0</v>
      </c>
      <c r="K273" s="12">
        <v>0</v>
      </c>
      <c r="L273" s="12">
        <v>0</v>
      </c>
      <c r="M273" s="12">
        <v>0</v>
      </c>
      <c r="N273" s="12">
        <v>0</v>
      </c>
      <c r="O273" s="12">
        <v>0</v>
      </c>
      <c r="P273" s="12">
        <v>0</v>
      </c>
      <c r="Q273" s="12">
        <v>0</v>
      </c>
      <c r="R273" s="12">
        <v>0</v>
      </c>
      <c r="S273" s="12">
        <v>0</v>
      </c>
      <c r="T273" s="88"/>
      <c r="U273" s="88"/>
      <c r="V273" s="88"/>
      <c r="W273" s="88"/>
      <c r="X273" s="88"/>
      <c r="Y273" s="92"/>
      <c r="Z273" s="89"/>
      <c r="AA273" s="84"/>
    </row>
    <row r="274" spans="1:93" s="6" customFormat="1" x14ac:dyDescent="0.25">
      <c r="A274" s="46"/>
      <c r="B274" s="83"/>
      <c r="C274" s="90" t="s">
        <v>327</v>
      </c>
      <c r="D274" s="91" t="s">
        <v>328</v>
      </c>
      <c r="E274" s="91" t="s">
        <v>21</v>
      </c>
      <c r="F274" s="91">
        <v>2026</v>
      </c>
      <c r="G274" s="11" t="s">
        <v>16</v>
      </c>
      <c r="H274" s="12">
        <v>3</v>
      </c>
      <c r="I274" s="12">
        <v>3</v>
      </c>
      <c r="J274" s="12">
        <v>3</v>
      </c>
      <c r="K274" s="12">
        <v>3</v>
      </c>
      <c r="L274" s="12">
        <v>3</v>
      </c>
      <c r="M274" s="12">
        <v>3</v>
      </c>
      <c r="N274" s="12">
        <v>3</v>
      </c>
      <c r="O274" s="12">
        <v>3</v>
      </c>
      <c r="P274" s="12">
        <v>3</v>
      </c>
      <c r="Q274" s="12">
        <v>3</v>
      </c>
      <c r="R274" s="12">
        <v>3</v>
      </c>
      <c r="S274" s="12">
        <v>3</v>
      </c>
      <c r="T274" s="88"/>
      <c r="U274" s="88">
        <f>+Y274+Y275</f>
        <v>60000</v>
      </c>
      <c r="V274" s="88"/>
      <c r="W274" s="88"/>
      <c r="X274" s="88"/>
      <c r="Y274" s="14">
        <v>50000</v>
      </c>
      <c r="Z274" s="15">
        <v>2.2999999999999998</v>
      </c>
      <c r="AA274" s="83"/>
    </row>
    <row r="275" spans="1:93" s="6" customFormat="1" x14ac:dyDescent="0.25">
      <c r="A275" s="46"/>
      <c r="B275" s="84"/>
      <c r="C275" s="90"/>
      <c r="D275" s="91"/>
      <c r="E275" s="91"/>
      <c r="F275" s="91"/>
      <c r="G275" s="11" t="s">
        <v>18</v>
      </c>
      <c r="H275" s="12">
        <v>0</v>
      </c>
      <c r="I275" s="17">
        <v>65633.179999999993</v>
      </c>
      <c r="J275" s="12">
        <v>0</v>
      </c>
      <c r="K275" s="12">
        <v>0</v>
      </c>
      <c r="L275" s="12">
        <v>0</v>
      </c>
      <c r="M275" s="12">
        <v>0</v>
      </c>
      <c r="N275" s="12">
        <v>0</v>
      </c>
      <c r="O275" s="12">
        <v>0</v>
      </c>
      <c r="P275" s="12">
        <v>0</v>
      </c>
      <c r="Q275" s="12">
        <v>0</v>
      </c>
      <c r="R275" s="12">
        <v>0</v>
      </c>
      <c r="S275" s="12">
        <v>0</v>
      </c>
      <c r="T275" s="88"/>
      <c r="U275" s="88"/>
      <c r="V275" s="88"/>
      <c r="W275" s="88"/>
      <c r="X275" s="88"/>
      <c r="Y275" s="14">
        <v>10000</v>
      </c>
      <c r="Z275" s="18">
        <v>2.6</v>
      </c>
      <c r="AA275" s="84"/>
    </row>
    <row r="276" spans="1:93" s="10" customFormat="1" ht="15" customHeight="1" x14ac:dyDescent="0.25">
      <c r="A276" s="47">
        <v>16</v>
      </c>
      <c r="B276" s="76">
        <v>81</v>
      </c>
      <c r="C276" s="123" t="s">
        <v>329</v>
      </c>
      <c r="D276" s="124"/>
      <c r="E276" s="63"/>
      <c r="F276" s="63"/>
      <c r="G276" s="63"/>
      <c r="H276" s="63"/>
      <c r="I276" s="63"/>
      <c r="J276" s="63"/>
      <c r="K276" s="63"/>
      <c r="L276" s="63"/>
      <c r="M276" s="63"/>
      <c r="N276" s="63"/>
      <c r="O276" s="63"/>
      <c r="P276" s="63"/>
      <c r="Q276" s="63"/>
      <c r="R276" s="63"/>
      <c r="S276" s="64"/>
      <c r="T276" s="19"/>
      <c r="U276" s="19"/>
      <c r="V276" s="19"/>
      <c r="W276" s="19"/>
      <c r="X276" s="19"/>
      <c r="Y276" s="7"/>
      <c r="Z276" s="8"/>
      <c r="AA276" s="9"/>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row>
    <row r="277" spans="1:93" s="6" customFormat="1" x14ac:dyDescent="0.25">
      <c r="A277" s="46"/>
      <c r="B277" s="83"/>
      <c r="C277" s="90" t="s">
        <v>330</v>
      </c>
      <c r="D277" s="91" t="s">
        <v>331</v>
      </c>
      <c r="E277" s="91" t="s">
        <v>21</v>
      </c>
      <c r="F277" s="91">
        <v>2026</v>
      </c>
      <c r="G277" s="11" t="s">
        <v>16</v>
      </c>
      <c r="H277" s="12">
        <v>10</v>
      </c>
      <c r="I277" s="12">
        <v>10</v>
      </c>
      <c r="J277" s="12">
        <v>15</v>
      </c>
      <c r="K277" s="12">
        <v>15</v>
      </c>
      <c r="L277" s="12">
        <v>15</v>
      </c>
      <c r="M277" s="12">
        <v>15</v>
      </c>
      <c r="N277" s="12">
        <v>15</v>
      </c>
      <c r="O277" s="12">
        <v>15</v>
      </c>
      <c r="P277" s="12">
        <v>15</v>
      </c>
      <c r="Q277" s="12">
        <v>15</v>
      </c>
      <c r="R277" s="12">
        <v>10</v>
      </c>
      <c r="S277" s="12">
        <v>10</v>
      </c>
      <c r="T277" s="88"/>
      <c r="U277" s="88">
        <f>+Y277+Y278</f>
        <v>105000</v>
      </c>
      <c r="V277" s="88"/>
      <c r="W277" s="88"/>
      <c r="X277" s="88"/>
      <c r="Y277" s="14">
        <v>90000</v>
      </c>
      <c r="Z277" s="15">
        <v>2.2999999999999998</v>
      </c>
      <c r="AA277" s="83"/>
    </row>
    <row r="278" spans="1:93" s="6" customFormat="1" x14ac:dyDescent="0.25">
      <c r="A278" s="46"/>
      <c r="B278" s="84"/>
      <c r="C278" s="90"/>
      <c r="D278" s="91"/>
      <c r="E278" s="91"/>
      <c r="F278" s="91"/>
      <c r="G278" s="11" t="s">
        <v>18</v>
      </c>
      <c r="H278" s="12">
        <v>0</v>
      </c>
      <c r="I278" s="17">
        <v>80000</v>
      </c>
      <c r="J278" s="12">
        <v>0</v>
      </c>
      <c r="K278" s="12">
        <v>0</v>
      </c>
      <c r="L278" s="12">
        <v>0</v>
      </c>
      <c r="M278" s="12">
        <v>0</v>
      </c>
      <c r="N278" s="12">
        <v>0</v>
      </c>
      <c r="O278" s="12">
        <v>0</v>
      </c>
      <c r="P278" s="12">
        <v>0</v>
      </c>
      <c r="Q278" s="12">
        <v>0</v>
      </c>
      <c r="R278" s="12">
        <v>0</v>
      </c>
      <c r="S278" s="12">
        <v>0</v>
      </c>
      <c r="T278" s="88"/>
      <c r="U278" s="88"/>
      <c r="V278" s="88"/>
      <c r="W278" s="88"/>
      <c r="X278" s="88"/>
      <c r="Y278" s="14">
        <v>15000</v>
      </c>
      <c r="Z278" s="18">
        <v>2.6</v>
      </c>
      <c r="AA278" s="84"/>
    </row>
    <row r="279" spans="1:93" s="10" customFormat="1" ht="15" customHeight="1" x14ac:dyDescent="0.25">
      <c r="A279" s="47">
        <v>17</v>
      </c>
      <c r="B279" s="76">
        <v>88</v>
      </c>
      <c r="C279" s="123" t="s">
        <v>332</v>
      </c>
      <c r="D279" s="124"/>
      <c r="E279" s="63"/>
      <c r="F279" s="63"/>
      <c r="G279" s="63"/>
      <c r="H279" s="63"/>
      <c r="I279" s="63"/>
      <c r="J279" s="63"/>
      <c r="K279" s="63"/>
      <c r="L279" s="63"/>
      <c r="M279" s="63"/>
      <c r="N279" s="63"/>
      <c r="O279" s="63"/>
      <c r="P279" s="63"/>
      <c r="Q279" s="63"/>
      <c r="R279" s="63"/>
      <c r="S279" s="64"/>
      <c r="T279" s="19"/>
      <c r="U279" s="19"/>
      <c r="V279" s="19"/>
      <c r="W279" s="19"/>
      <c r="X279" s="19"/>
      <c r="Y279" s="7"/>
      <c r="Z279" s="8"/>
      <c r="AA279" s="9"/>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row>
    <row r="280" spans="1:93" s="6" customFormat="1" x14ac:dyDescent="0.25">
      <c r="A280" s="46"/>
      <c r="B280" s="83"/>
      <c r="C280" s="90" t="s">
        <v>333</v>
      </c>
      <c r="D280" s="91" t="s">
        <v>334</v>
      </c>
      <c r="E280" s="91" t="s">
        <v>21</v>
      </c>
      <c r="F280" s="91">
        <v>2026</v>
      </c>
      <c r="G280" s="11" t="s">
        <v>16</v>
      </c>
      <c r="H280" s="12">
        <v>10</v>
      </c>
      <c r="I280" s="12">
        <v>10</v>
      </c>
      <c r="J280" s="12">
        <v>20</v>
      </c>
      <c r="K280" s="12">
        <v>20</v>
      </c>
      <c r="L280" s="12">
        <v>20</v>
      </c>
      <c r="M280" s="12">
        <v>20</v>
      </c>
      <c r="N280" s="12">
        <v>20</v>
      </c>
      <c r="O280" s="12">
        <v>20</v>
      </c>
      <c r="P280" s="12">
        <v>20</v>
      </c>
      <c r="Q280" s="12">
        <v>20</v>
      </c>
      <c r="R280" s="12">
        <v>10</v>
      </c>
      <c r="S280" s="12">
        <v>10</v>
      </c>
      <c r="T280" s="88"/>
      <c r="U280" s="88">
        <f>+Y280+Y281</f>
        <v>60000</v>
      </c>
      <c r="V280" s="88"/>
      <c r="W280" s="88"/>
      <c r="X280" s="88"/>
      <c r="Y280" s="14">
        <v>50000</v>
      </c>
      <c r="Z280" s="15">
        <v>2.2999999999999998</v>
      </c>
      <c r="AA280" s="83"/>
    </row>
    <row r="281" spans="1:93" s="6" customFormat="1" x14ac:dyDescent="0.25">
      <c r="A281" s="46"/>
      <c r="B281" s="84"/>
      <c r="C281" s="90"/>
      <c r="D281" s="91"/>
      <c r="E281" s="91"/>
      <c r="F281" s="91"/>
      <c r="G281" s="11" t="s">
        <v>18</v>
      </c>
      <c r="H281" s="12">
        <v>0</v>
      </c>
      <c r="I281" s="17">
        <v>13026.9</v>
      </c>
      <c r="J281" s="12">
        <v>0</v>
      </c>
      <c r="K281" s="12">
        <v>0</v>
      </c>
      <c r="L281" s="12">
        <v>0</v>
      </c>
      <c r="M281" s="12">
        <v>0</v>
      </c>
      <c r="N281" s="12">
        <v>0</v>
      </c>
      <c r="O281" s="12">
        <v>0</v>
      </c>
      <c r="P281" s="12">
        <v>0</v>
      </c>
      <c r="Q281" s="12">
        <v>0</v>
      </c>
      <c r="R281" s="12">
        <v>0</v>
      </c>
      <c r="S281" s="12">
        <v>0</v>
      </c>
      <c r="T281" s="88"/>
      <c r="U281" s="88"/>
      <c r="V281" s="88"/>
      <c r="W281" s="88"/>
      <c r="X281" s="88"/>
      <c r="Y281" s="14">
        <v>10000</v>
      </c>
      <c r="Z281" s="18">
        <v>2.6</v>
      </c>
      <c r="AA281" s="84"/>
    </row>
    <row r="282" spans="1:93" ht="14.25" customHeight="1" x14ac:dyDescent="0.25">
      <c r="B282" s="76">
        <v>61</v>
      </c>
      <c r="C282" s="96" t="s">
        <v>335</v>
      </c>
      <c r="D282" s="97"/>
      <c r="E282" s="65"/>
      <c r="F282" s="65"/>
      <c r="G282" s="65"/>
      <c r="H282" s="65"/>
      <c r="I282" s="65"/>
      <c r="J282" s="65"/>
      <c r="K282" s="65"/>
      <c r="L282" s="65"/>
      <c r="M282" s="65"/>
      <c r="N282" s="65"/>
      <c r="O282" s="65"/>
      <c r="P282" s="65"/>
      <c r="Q282" s="65"/>
      <c r="R282" s="65"/>
      <c r="S282" s="65"/>
      <c r="T282" s="35"/>
      <c r="U282" s="35"/>
      <c r="V282" s="35"/>
      <c r="W282" s="35"/>
      <c r="X282" s="35"/>
      <c r="Y282" s="35"/>
      <c r="Z282" s="36"/>
      <c r="AA282" s="5"/>
    </row>
    <row r="283" spans="1:93" s="6" customFormat="1" ht="12" customHeight="1" x14ac:dyDescent="0.25">
      <c r="A283" s="46"/>
      <c r="B283" s="83"/>
      <c r="C283" s="90" t="s">
        <v>336</v>
      </c>
      <c r="D283" s="91" t="s">
        <v>337</v>
      </c>
      <c r="E283" s="91" t="s">
        <v>21</v>
      </c>
      <c r="F283" s="91">
        <v>2026</v>
      </c>
      <c r="G283" s="11" t="s">
        <v>16</v>
      </c>
      <c r="H283" s="12">
        <v>10</v>
      </c>
      <c r="I283" s="12">
        <v>10</v>
      </c>
      <c r="J283" s="12">
        <v>10</v>
      </c>
      <c r="K283" s="12">
        <v>10</v>
      </c>
      <c r="L283" s="12">
        <v>10</v>
      </c>
      <c r="M283" s="12">
        <v>10</v>
      </c>
      <c r="N283" s="12">
        <v>10</v>
      </c>
      <c r="O283" s="12">
        <v>10</v>
      </c>
      <c r="P283" s="12">
        <v>10</v>
      </c>
      <c r="Q283" s="12">
        <v>10</v>
      </c>
      <c r="R283" s="12">
        <v>10</v>
      </c>
      <c r="S283" s="12">
        <v>10</v>
      </c>
      <c r="T283" s="88"/>
      <c r="U283" s="88">
        <f>+Y283+Y284</f>
        <v>35000</v>
      </c>
      <c r="V283" s="88"/>
      <c r="W283" s="88"/>
      <c r="X283" s="88"/>
      <c r="Y283" s="14">
        <v>30000</v>
      </c>
      <c r="Z283" s="15">
        <v>2.2999999999999998</v>
      </c>
      <c r="AA283" s="83"/>
    </row>
    <row r="284" spans="1:93" s="6" customFormat="1" x14ac:dyDescent="0.25">
      <c r="A284" s="46"/>
      <c r="B284" s="84"/>
      <c r="C284" s="90"/>
      <c r="D284" s="91"/>
      <c r="E284" s="91"/>
      <c r="F284" s="91"/>
      <c r="G284" s="11" t="s">
        <v>18</v>
      </c>
      <c r="H284" s="12">
        <v>645</v>
      </c>
      <c r="I284" s="17">
        <v>10433.700000000001</v>
      </c>
      <c r="J284" s="17">
        <v>4741.3</v>
      </c>
      <c r="K284" s="17">
        <v>1660</v>
      </c>
      <c r="L284" s="17">
        <v>1520</v>
      </c>
      <c r="M284" s="12">
        <v>0</v>
      </c>
      <c r="N284" s="12">
        <v>0</v>
      </c>
      <c r="O284" s="17">
        <v>1000</v>
      </c>
      <c r="P284" s="12">
        <v>0</v>
      </c>
      <c r="Q284" s="12">
        <v>0</v>
      </c>
      <c r="R284" s="12">
        <v>0</v>
      </c>
      <c r="S284" s="12">
        <v>0</v>
      </c>
      <c r="T284" s="88"/>
      <c r="U284" s="88"/>
      <c r="V284" s="88"/>
      <c r="W284" s="88"/>
      <c r="X284" s="88"/>
      <c r="Y284" s="14">
        <v>5000</v>
      </c>
      <c r="Z284" s="18">
        <v>2.6</v>
      </c>
      <c r="AA284" s="84"/>
    </row>
    <row r="285" spans="1:93" s="6" customFormat="1" x14ac:dyDescent="0.25">
      <c r="A285" s="46"/>
      <c r="B285" s="83"/>
      <c r="C285" s="90" t="s">
        <v>338</v>
      </c>
      <c r="D285" s="91" t="s">
        <v>339</v>
      </c>
      <c r="E285" s="91" t="s">
        <v>140</v>
      </c>
      <c r="F285" s="91">
        <v>2026</v>
      </c>
      <c r="G285" s="11" t="s">
        <v>16</v>
      </c>
      <c r="H285" s="12">
        <v>0</v>
      </c>
      <c r="I285" s="12">
        <v>0</v>
      </c>
      <c r="J285" s="12">
        <v>1</v>
      </c>
      <c r="K285" s="12">
        <v>0</v>
      </c>
      <c r="L285" s="12">
        <v>0</v>
      </c>
      <c r="M285" s="12">
        <v>1</v>
      </c>
      <c r="N285" s="12">
        <v>0</v>
      </c>
      <c r="O285" s="12">
        <v>2</v>
      </c>
      <c r="P285" s="12">
        <v>1</v>
      </c>
      <c r="Q285" s="12">
        <v>0</v>
      </c>
      <c r="R285" s="12">
        <v>1</v>
      </c>
      <c r="S285" s="12">
        <v>0</v>
      </c>
      <c r="T285" s="88"/>
      <c r="U285" s="88">
        <v>10000</v>
      </c>
      <c r="V285" s="88"/>
      <c r="W285" s="88"/>
      <c r="X285" s="88"/>
      <c r="Y285" s="92">
        <f>SUM(U285:X286)</f>
        <v>10000</v>
      </c>
      <c r="Z285" s="89">
        <v>2.2999999999999998</v>
      </c>
      <c r="AA285" s="83"/>
    </row>
    <row r="286" spans="1:93" s="6" customFormat="1" x14ac:dyDescent="0.25">
      <c r="A286" s="46"/>
      <c r="B286" s="84"/>
      <c r="C286" s="90"/>
      <c r="D286" s="91"/>
      <c r="E286" s="91"/>
      <c r="F286" s="91"/>
      <c r="G286" s="11" t="s">
        <v>18</v>
      </c>
      <c r="H286" s="12">
        <v>0</v>
      </c>
      <c r="I286" s="12">
        <v>0</v>
      </c>
      <c r="J286" s="12">
        <v>0</v>
      </c>
      <c r="K286" s="12">
        <v>0</v>
      </c>
      <c r="L286" s="12">
        <v>0</v>
      </c>
      <c r="M286" s="12">
        <v>0</v>
      </c>
      <c r="N286" s="12">
        <v>0</v>
      </c>
      <c r="O286" s="12">
        <v>0</v>
      </c>
      <c r="P286" s="17">
        <v>7000</v>
      </c>
      <c r="Q286" s="12">
        <v>0</v>
      </c>
      <c r="R286" s="12">
        <v>0</v>
      </c>
      <c r="S286" s="12">
        <v>0</v>
      </c>
      <c r="T286" s="88"/>
      <c r="U286" s="88"/>
      <c r="V286" s="88"/>
      <c r="W286" s="88"/>
      <c r="X286" s="88"/>
      <c r="Y286" s="92"/>
      <c r="Z286" s="89"/>
      <c r="AA286" s="84"/>
    </row>
    <row r="287" spans="1:93" s="6" customFormat="1" x14ac:dyDescent="0.25">
      <c r="A287" s="46"/>
      <c r="B287" s="83"/>
      <c r="C287" s="90" t="s">
        <v>340</v>
      </c>
      <c r="D287" s="91" t="s">
        <v>341</v>
      </c>
      <c r="E287" s="91" t="s">
        <v>252</v>
      </c>
      <c r="F287" s="91">
        <v>2026</v>
      </c>
      <c r="G287" s="11" t="s">
        <v>16</v>
      </c>
      <c r="H287" s="12">
        <v>0</v>
      </c>
      <c r="I287" s="12">
        <v>0</v>
      </c>
      <c r="J287" s="12">
        <v>1</v>
      </c>
      <c r="K287" s="12">
        <v>1</v>
      </c>
      <c r="L287" s="12">
        <v>1</v>
      </c>
      <c r="M287" s="12">
        <v>1</v>
      </c>
      <c r="N287" s="12">
        <v>1</v>
      </c>
      <c r="O287" s="12">
        <v>1</v>
      </c>
      <c r="P287" s="12">
        <v>1</v>
      </c>
      <c r="Q287" s="12">
        <v>1</v>
      </c>
      <c r="R287" s="12">
        <v>1</v>
      </c>
      <c r="S287" s="12">
        <v>0</v>
      </c>
      <c r="T287" s="88"/>
      <c r="U287" s="88">
        <v>10000</v>
      </c>
      <c r="V287" s="88"/>
      <c r="W287" s="88"/>
      <c r="X287" s="88"/>
      <c r="Y287" s="92">
        <f>SUM(U287:X288)</f>
        <v>10000</v>
      </c>
      <c r="Z287" s="89">
        <v>2.2999999999999998</v>
      </c>
      <c r="AA287" s="83"/>
    </row>
    <row r="288" spans="1:93" s="6" customFormat="1" x14ac:dyDescent="0.25">
      <c r="A288" s="46"/>
      <c r="B288" s="84"/>
      <c r="C288" s="90"/>
      <c r="D288" s="91"/>
      <c r="E288" s="91"/>
      <c r="F288" s="91"/>
      <c r="G288" s="11" t="s">
        <v>18</v>
      </c>
      <c r="H288" s="12">
        <v>0</v>
      </c>
      <c r="I288" s="12">
        <v>0</v>
      </c>
      <c r="J288" s="17">
        <v>1400</v>
      </c>
      <c r="K288" s="17">
        <v>1600</v>
      </c>
      <c r="L288" s="12">
        <v>0</v>
      </c>
      <c r="M288" s="12">
        <v>0</v>
      </c>
      <c r="N288" s="12">
        <v>0</v>
      </c>
      <c r="O288" s="12">
        <v>0</v>
      </c>
      <c r="P288" s="12">
        <v>0</v>
      </c>
      <c r="Q288" s="12">
        <v>0</v>
      </c>
      <c r="R288" s="12">
        <v>0</v>
      </c>
      <c r="S288" s="12">
        <v>0</v>
      </c>
      <c r="T288" s="88"/>
      <c r="U288" s="88"/>
      <c r="V288" s="88"/>
      <c r="W288" s="88"/>
      <c r="X288" s="88"/>
      <c r="Y288" s="92"/>
      <c r="Z288" s="89"/>
      <c r="AA288" s="84"/>
    </row>
    <row r="289" spans="1:27" ht="14.25" customHeight="1" x14ac:dyDescent="0.25">
      <c r="B289" s="76">
        <v>3</v>
      </c>
      <c r="C289" s="96" t="s">
        <v>342</v>
      </c>
      <c r="D289" s="97"/>
      <c r="E289" s="65"/>
      <c r="F289" s="65"/>
      <c r="G289" s="65"/>
      <c r="H289" s="65"/>
      <c r="I289" s="65"/>
      <c r="J289" s="65"/>
      <c r="K289" s="65"/>
      <c r="L289" s="65"/>
      <c r="M289" s="65"/>
      <c r="N289" s="65"/>
      <c r="O289" s="65"/>
      <c r="P289" s="65"/>
      <c r="Q289" s="65"/>
      <c r="R289" s="65"/>
      <c r="S289" s="65"/>
      <c r="T289" s="35"/>
      <c r="U289" s="35"/>
      <c r="V289" s="35"/>
      <c r="W289" s="35"/>
      <c r="X289" s="35"/>
      <c r="Y289" s="35"/>
      <c r="Z289" s="36"/>
      <c r="AA289" s="5"/>
    </row>
    <row r="290" spans="1:27" s="6" customFormat="1" x14ac:dyDescent="0.25">
      <c r="A290" s="46"/>
      <c r="B290" s="85">
        <v>3</v>
      </c>
      <c r="C290" s="90" t="s">
        <v>343</v>
      </c>
      <c r="D290" s="91" t="s">
        <v>344</v>
      </c>
      <c r="E290" s="91" t="s">
        <v>345</v>
      </c>
      <c r="F290" s="91">
        <v>2026</v>
      </c>
      <c r="G290" s="11" t="s">
        <v>16</v>
      </c>
      <c r="H290" s="12">
        <v>1</v>
      </c>
      <c r="I290" s="12">
        <v>1</v>
      </c>
      <c r="J290" s="12">
        <v>1</v>
      </c>
      <c r="K290" s="12">
        <v>1</v>
      </c>
      <c r="L290" s="12">
        <v>1</v>
      </c>
      <c r="M290" s="12">
        <v>1</v>
      </c>
      <c r="N290" s="12">
        <v>1</v>
      </c>
      <c r="O290" s="12">
        <v>1</v>
      </c>
      <c r="P290" s="12">
        <v>1</v>
      </c>
      <c r="Q290" s="12">
        <v>1</v>
      </c>
      <c r="R290" s="12">
        <v>1</v>
      </c>
      <c r="S290" s="12">
        <v>1</v>
      </c>
      <c r="T290" s="88"/>
      <c r="U290" s="88">
        <v>160000</v>
      </c>
      <c r="V290" s="88"/>
      <c r="W290" s="88"/>
      <c r="X290" s="88"/>
      <c r="Y290" s="92">
        <f>+U290</f>
        <v>160000</v>
      </c>
      <c r="Z290" s="89">
        <v>2.2999999999999998</v>
      </c>
      <c r="AA290" s="98" t="s">
        <v>346</v>
      </c>
    </row>
    <row r="291" spans="1:27" s="6" customFormat="1" x14ac:dyDescent="0.25">
      <c r="A291" s="46"/>
      <c r="B291" s="86"/>
      <c r="C291" s="90"/>
      <c r="D291" s="91"/>
      <c r="E291" s="91"/>
      <c r="F291" s="91"/>
      <c r="G291" s="11" t="s">
        <v>18</v>
      </c>
      <c r="H291" s="12">
        <v>0</v>
      </c>
      <c r="I291" s="17">
        <v>160500</v>
      </c>
      <c r="J291" s="12">
        <v>0</v>
      </c>
      <c r="K291" s="12">
        <v>0</v>
      </c>
      <c r="L291" s="12">
        <v>0</v>
      </c>
      <c r="M291" s="12">
        <v>0</v>
      </c>
      <c r="N291" s="12">
        <v>0</v>
      </c>
      <c r="O291" s="12">
        <v>0</v>
      </c>
      <c r="P291" s="12">
        <v>0</v>
      </c>
      <c r="Q291" s="12">
        <v>0</v>
      </c>
      <c r="R291" s="12">
        <v>0</v>
      </c>
      <c r="S291" s="12">
        <v>0</v>
      </c>
      <c r="T291" s="88"/>
      <c r="U291" s="88"/>
      <c r="V291" s="88"/>
      <c r="W291" s="88"/>
      <c r="X291" s="88"/>
      <c r="Y291" s="92"/>
      <c r="Z291" s="89"/>
      <c r="AA291" s="120"/>
    </row>
    <row r="292" spans="1:27" s="6" customFormat="1" x14ac:dyDescent="0.25">
      <c r="A292" s="46"/>
      <c r="B292" s="85">
        <v>2</v>
      </c>
      <c r="C292" s="90" t="s">
        <v>347</v>
      </c>
      <c r="D292" s="91" t="s">
        <v>348</v>
      </c>
      <c r="E292" s="91" t="s">
        <v>349</v>
      </c>
      <c r="F292" s="91">
        <v>2026</v>
      </c>
      <c r="G292" s="11" t="s">
        <v>16</v>
      </c>
      <c r="H292" s="12">
        <v>1</v>
      </c>
      <c r="I292" s="12">
        <v>1</v>
      </c>
      <c r="J292" s="12">
        <v>1</v>
      </c>
      <c r="K292" s="12">
        <v>1</v>
      </c>
      <c r="L292" s="12">
        <v>1</v>
      </c>
      <c r="M292" s="12">
        <v>1</v>
      </c>
      <c r="N292" s="12">
        <v>1</v>
      </c>
      <c r="O292" s="12">
        <v>1</v>
      </c>
      <c r="P292" s="12">
        <v>1</v>
      </c>
      <c r="Q292" s="12">
        <v>1</v>
      </c>
      <c r="R292" s="12">
        <v>1</v>
      </c>
      <c r="S292" s="12">
        <v>1</v>
      </c>
      <c r="T292" s="88"/>
      <c r="U292" s="88">
        <v>70000</v>
      </c>
      <c r="V292" s="88">
        <v>50000</v>
      </c>
      <c r="W292" s="88">
        <v>50000</v>
      </c>
      <c r="X292" s="88"/>
      <c r="Y292" s="92">
        <f>+U292+V292+W292</f>
        <v>170000</v>
      </c>
      <c r="Z292" s="89">
        <v>2.2999999999999998</v>
      </c>
      <c r="AA292" s="120"/>
    </row>
    <row r="293" spans="1:27" s="6" customFormat="1" x14ac:dyDescent="0.25">
      <c r="A293" s="46"/>
      <c r="B293" s="86"/>
      <c r="C293" s="90"/>
      <c r="D293" s="91"/>
      <c r="E293" s="91"/>
      <c r="F293" s="91"/>
      <c r="G293" s="11" t="s">
        <v>18</v>
      </c>
      <c r="H293" s="17">
        <v>85790</v>
      </c>
      <c r="I293" s="17">
        <v>28170</v>
      </c>
      <c r="J293" s="12">
        <v>0</v>
      </c>
      <c r="K293" s="12">
        <v>0</v>
      </c>
      <c r="L293" s="12">
        <v>0</v>
      </c>
      <c r="M293" s="12">
        <v>0</v>
      </c>
      <c r="N293" s="12">
        <v>0</v>
      </c>
      <c r="O293" s="12">
        <v>0</v>
      </c>
      <c r="P293" s="12">
        <v>0</v>
      </c>
      <c r="Q293" s="12">
        <v>0</v>
      </c>
      <c r="R293" s="12">
        <v>0</v>
      </c>
      <c r="S293" s="12">
        <v>0</v>
      </c>
      <c r="T293" s="88"/>
      <c r="U293" s="88"/>
      <c r="V293" s="88"/>
      <c r="W293" s="88"/>
      <c r="X293" s="88"/>
      <c r="Y293" s="92"/>
      <c r="Z293" s="89"/>
      <c r="AA293" s="99"/>
    </row>
    <row r="294" spans="1:27" s="6" customFormat="1" x14ac:dyDescent="0.25">
      <c r="A294" s="46"/>
      <c r="B294" s="85">
        <v>3</v>
      </c>
      <c r="C294" s="90" t="s">
        <v>350</v>
      </c>
      <c r="D294" s="91" t="s">
        <v>351</v>
      </c>
      <c r="E294" s="91" t="s">
        <v>21</v>
      </c>
      <c r="F294" s="91">
        <v>2026</v>
      </c>
      <c r="G294" s="11" t="s">
        <v>16</v>
      </c>
      <c r="H294" s="12">
        <v>2</v>
      </c>
      <c r="I294" s="12">
        <v>2</v>
      </c>
      <c r="J294" s="12">
        <v>2</v>
      </c>
      <c r="K294" s="12">
        <v>2</v>
      </c>
      <c r="L294" s="12">
        <v>2</v>
      </c>
      <c r="M294" s="12">
        <v>2</v>
      </c>
      <c r="N294" s="12">
        <v>2</v>
      </c>
      <c r="O294" s="12">
        <v>2</v>
      </c>
      <c r="P294" s="12">
        <v>2</v>
      </c>
      <c r="Q294" s="12">
        <v>2</v>
      </c>
      <c r="R294" s="12">
        <v>2</v>
      </c>
      <c r="S294" s="12">
        <v>2</v>
      </c>
      <c r="T294" s="88"/>
      <c r="U294" s="88">
        <f>+Y294+Y295</f>
        <v>55000</v>
      </c>
      <c r="V294" s="88"/>
      <c r="W294" s="88"/>
      <c r="X294" s="88"/>
      <c r="Y294" s="14">
        <v>50000</v>
      </c>
      <c r="Z294" s="15">
        <v>2.2999999999999998</v>
      </c>
      <c r="AA294" s="83"/>
    </row>
    <row r="295" spans="1:27" s="6" customFormat="1" x14ac:dyDescent="0.25">
      <c r="A295" s="46"/>
      <c r="B295" s="86"/>
      <c r="C295" s="90"/>
      <c r="D295" s="91"/>
      <c r="E295" s="91"/>
      <c r="F295" s="91"/>
      <c r="G295" s="11" t="s">
        <v>18</v>
      </c>
      <c r="H295" s="12">
        <v>0</v>
      </c>
      <c r="I295" s="12">
        <v>880</v>
      </c>
      <c r="J295" s="12">
        <v>0</v>
      </c>
      <c r="K295" s="12">
        <v>0</v>
      </c>
      <c r="L295" s="12">
        <v>0</v>
      </c>
      <c r="M295" s="12">
        <v>0</v>
      </c>
      <c r="N295" s="12">
        <v>0</v>
      </c>
      <c r="O295" s="12">
        <v>0</v>
      </c>
      <c r="P295" s="12">
        <v>0</v>
      </c>
      <c r="Q295" s="12">
        <v>0</v>
      </c>
      <c r="R295" s="12">
        <v>0</v>
      </c>
      <c r="S295" s="12">
        <v>0</v>
      </c>
      <c r="T295" s="88"/>
      <c r="U295" s="88"/>
      <c r="V295" s="88"/>
      <c r="W295" s="88"/>
      <c r="X295" s="88"/>
      <c r="Y295" s="14">
        <v>5000</v>
      </c>
      <c r="Z295" s="18">
        <v>2.6</v>
      </c>
      <c r="AA295" s="84"/>
    </row>
    <row r="296" spans="1:27" ht="14.25" customHeight="1" x14ac:dyDescent="0.25">
      <c r="B296" s="76">
        <v>100</v>
      </c>
      <c r="C296" s="96" t="s">
        <v>352</v>
      </c>
      <c r="D296" s="97"/>
      <c r="E296" s="65"/>
      <c r="F296" s="65"/>
      <c r="G296" s="65"/>
      <c r="H296" s="65"/>
      <c r="I296" s="65"/>
      <c r="J296" s="65"/>
      <c r="K296" s="65"/>
      <c r="L296" s="65"/>
      <c r="M296" s="65"/>
      <c r="N296" s="65"/>
      <c r="O296" s="65"/>
      <c r="P296" s="65"/>
      <c r="Q296" s="65"/>
      <c r="R296" s="65"/>
      <c r="S296" s="65"/>
      <c r="T296" s="35"/>
      <c r="U296" s="35"/>
      <c r="V296" s="35"/>
      <c r="W296" s="35"/>
      <c r="X296" s="35"/>
      <c r="Y296" s="35"/>
      <c r="Z296" s="36"/>
      <c r="AA296" s="5"/>
    </row>
    <row r="297" spans="1:27" s="6" customFormat="1" x14ac:dyDescent="0.25">
      <c r="A297" s="46"/>
      <c r="B297" s="83"/>
      <c r="C297" s="90" t="s">
        <v>353</v>
      </c>
      <c r="D297" s="91" t="s">
        <v>354</v>
      </c>
      <c r="E297" s="91" t="s">
        <v>323</v>
      </c>
      <c r="F297" s="91">
        <v>2026</v>
      </c>
      <c r="G297" s="11" t="s">
        <v>16</v>
      </c>
      <c r="H297" s="12">
        <v>16</v>
      </c>
      <c r="I297" s="12">
        <v>16</v>
      </c>
      <c r="J297" s="12">
        <v>16</v>
      </c>
      <c r="K297" s="12">
        <v>16</v>
      </c>
      <c r="L297" s="12">
        <v>16</v>
      </c>
      <c r="M297" s="12">
        <v>16</v>
      </c>
      <c r="N297" s="12">
        <v>16</v>
      </c>
      <c r="O297" s="12">
        <v>16</v>
      </c>
      <c r="P297" s="12">
        <v>16</v>
      </c>
      <c r="Q297" s="12">
        <v>16</v>
      </c>
      <c r="R297" s="12">
        <v>16</v>
      </c>
      <c r="S297" s="12">
        <v>16</v>
      </c>
      <c r="T297" s="88"/>
      <c r="U297" s="88"/>
      <c r="V297" s="88"/>
      <c r="W297" s="88">
        <v>80000</v>
      </c>
      <c r="X297" s="88"/>
      <c r="Y297" s="92">
        <f>SUM(U297:X298)</f>
        <v>80000</v>
      </c>
      <c r="Z297" s="89">
        <v>2.2999999999999998</v>
      </c>
      <c r="AA297" s="83"/>
    </row>
    <row r="298" spans="1:27" s="6" customFormat="1" x14ac:dyDescent="0.25">
      <c r="A298" s="46"/>
      <c r="B298" s="84"/>
      <c r="C298" s="90"/>
      <c r="D298" s="91"/>
      <c r="E298" s="91"/>
      <c r="F298" s="91"/>
      <c r="G298" s="11" t="s">
        <v>18</v>
      </c>
      <c r="H298" s="12">
        <v>0</v>
      </c>
      <c r="I298" s="17">
        <v>80944</v>
      </c>
      <c r="J298" s="12">
        <v>0</v>
      </c>
      <c r="K298" s="12">
        <v>80</v>
      </c>
      <c r="L298" s="12">
        <v>0</v>
      </c>
      <c r="M298" s="12">
        <v>0</v>
      </c>
      <c r="N298" s="12">
        <v>0</v>
      </c>
      <c r="O298" s="12">
        <v>0</v>
      </c>
      <c r="P298" s="12">
        <v>0</v>
      </c>
      <c r="Q298" s="12">
        <v>0</v>
      </c>
      <c r="R298" s="12">
        <v>0</v>
      </c>
      <c r="S298" s="12">
        <v>0</v>
      </c>
      <c r="T298" s="88"/>
      <c r="U298" s="88"/>
      <c r="V298" s="88"/>
      <c r="W298" s="88"/>
      <c r="X298" s="88"/>
      <c r="Y298" s="92"/>
      <c r="Z298" s="89"/>
      <c r="AA298" s="84"/>
    </row>
    <row r="299" spans="1:27" s="6" customFormat="1" x14ac:dyDescent="0.25">
      <c r="A299" s="46"/>
      <c r="B299" s="83"/>
      <c r="C299" s="90" t="s">
        <v>355</v>
      </c>
      <c r="D299" s="91" t="s">
        <v>356</v>
      </c>
      <c r="E299" s="91" t="s">
        <v>21</v>
      </c>
      <c r="F299" s="91">
        <v>2026</v>
      </c>
      <c r="G299" s="11" t="s">
        <v>16</v>
      </c>
      <c r="H299" s="12">
        <v>2</v>
      </c>
      <c r="I299" s="12">
        <v>4</v>
      </c>
      <c r="J299" s="12">
        <v>4</v>
      </c>
      <c r="K299" s="12">
        <v>4</v>
      </c>
      <c r="L299" s="12">
        <v>4</v>
      </c>
      <c r="M299" s="12">
        <v>4</v>
      </c>
      <c r="N299" s="12">
        <v>4</v>
      </c>
      <c r="O299" s="12">
        <v>4</v>
      </c>
      <c r="P299" s="12">
        <v>4</v>
      </c>
      <c r="Q299" s="12">
        <v>4</v>
      </c>
      <c r="R299" s="12">
        <v>4</v>
      </c>
      <c r="S299" s="12">
        <v>1</v>
      </c>
      <c r="T299" s="88"/>
      <c r="U299" s="88">
        <f>+Y299+Y300</f>
        <v>40000</v>
      </c>
      <c r="V299" s="88"/>
      <c r="W299" s="88"/>
      <c r="X299" s="88"/>
      <c r="Y299" s="14">
        <v>35000</v>
      </c>
      <c r="Z299" s="15">
        <v>2.2999999999999998</v>
      </c>
      <c r="AA299" s="83"/>
    </row>
    <row r="300" spans="1:27" s="6" customFormat="1" x14ac:dyDescent="0.25">
      <c r="A300" s="46"/>
      <c r="B300" s="84"/>
      <c r="C300" s="90"/>
      <c r="D300" s="91"/>
      <c r="E300" s="91"/>
      <c r="F300" s="91"/>
      <c r="G300" s="11" t="s">
        <v>18</v>
      </c>
      <c r="H300" s="12">
        <v>0</v>
      </c>
      <c r="I300" s="17">
        <v>4976</v>
      </c>
      <c r="J300" s="12">
        <v>0</v>
      </c>
      <c r="K300" s="12">
        <v>0</v>
      </c>
      <c r="L300" s="12">
        <v>0</v>
      </c>
      <c r="M300" s="12">
        <v>0</v>
      </c>
      <c r="N300" s="12">
        <v>0</v>
      </c>
      <c r="O300" s="12">
        <v>0</v>
      </c>
      <c r="P300" s="12">
        <v>0</v>
      </c>
      <c r="Q300" s="12">
        <v>0</v>
      </c>
      <c r="R300" s="12">
        <v>0</v>
      </c>
      <c r="S300" s="12">
        <v>0</v>
      </c>
      <c r="T300" s="88"/>
      <c r="U300" s="88"/>
      <c r="V300" s="88"/>
      <c r="W300" s="88"/>
      <c r="X300" s="88"/>
      <c r="Y300" s="14">
        <v>5000</v>
      </c>
      <c r="Z300" s="18">
        <v>2.6</v>
      </c>
      <c r="AA300" s="84"/>
    </row>
    <row r="301" spans="1:27" ht="14.25" customHeight="1" x14ac:dyDescent="0.25">
      <c r="B301" s="76">
        <v>4</v>
      </c>
      <c r="C301" s="96" t="s">
        <v>357</v>
      </c>
      <c r="D301" s="97"/>
      <c r="E301" s="65"/>
      <c r="F301" s="65"/>
      <c r="G301" s="65"/>
      <c r="H301" s="65"/>
      <c r="I301" s="65"/>
      <c r="J301" s="65"/>
      <c r="K301" s="65"/>
      <c r="L301" s="65"/>
      <c r="M301" s="65"/>
      <c r="N301" s="65"/>
      <c r="O301" s="65"/>
      <c r="P301" s="65"/>
      <c r="Q301" s="65"/>
      <c r="R301" s="65"/>
      <c r="S301" s="65"/>
      <c r="T301" s="35"/>
      <c r="U301" s="35"/>
      <c r="V301" s="35"/>
      <c r="W301" s="35"/>
      <c r="X301" s="35"/>
      <c r="Y301" s="35"/>
      <c r="Z301" s="36"/>
      <c r="AA301" s="5"/>
    </row>
    <row r="302" spans="1:27" s="6" customFormat="1" x14ac:dyDescent="0.25">
      <c r="A302" s="46"/>
      <c r="B302" s="83"/>
      <c r="C302" s="90" t="s">
        <v>358</v>
      </c>
      <c r="D302" s="91" t="s">
        <v>359</v>
      </c>
      <c r="E302" s="91" t="s">
        <v>143</v>
      </c>
      <c r="F302" s="91">
        <v>2026</v>
      </c>
      <c r="G302" s="11" t="s">
        <v>16</v>
      </c>
      <c r="H302" s="12">
        <v>0</v>
      </c>
      <c r="I302" s="12">
        <v>0</v>
      </c>
      <c r="J302" s="12">
        <v>30</v>
      </c>
      <c r="K302" s="12">
        <v>0</v>
      </c>
      <c r="L302" s="12">
        <v>0</v>
      </c>
      <c r="M302" s="12">
        <v>30</v>
      </c>
      <c r="N302" s="12">
        <v>0</v>
      </c>
      <c r="O302" s="12">
        <v>0</v>
      </c>
      <c r="P302" s="12">
        <v>30</v>
      </c>
      <c r="Q302" s="12">
        <v>0</v>
      </c>
      <c r="R302" s="12">
        <v>0</v>
      </c>
      <c r="S302" s="12">
        <v>30</v>
      </c>
      <c r="T302" s="88"/>
      <c r="U302" s="88">
        <v>8000</v>
      </c>
      <c r="V302" s="88"/>
      <c r="W302" s="88"/>
      <c r="X302" s="88"/>
      <c r="Y302" s="92">
        <f>SUM(U302:X303)</f>
        <v>8000</v>
      </c>
      <c r="Z302" s="89">
        <v>2.2999999999999998</v>
      </c>
      <c r="AA302" s="83"/>
    </row>
    <row r="303" spans="1:27" s="6" customFormat="1" x14ac:dyDescent="0.25">
      <c r="A303" s="46"/>
      <c r="B303" s="84"/>
      <c r="C303" s="90"/>
      <c r="D303" s="91"/>
      <c r="E303" s="91"/>
      <c r="F303" s="91"/>
      <c r="G303" s="11" t="s">
        <v>18</v>
      </c>
      <c r="H303" s="12">
        <v>0</v>
      </c>
      <c r="I303" s="17">
        <v>15800</v>
      </c>
      <c r="J303" s="12">
        <v>0</v>
      </c>
      <c r="K303" s="12">
        <v>0</v>
      </c>
      <c r="L303" s="12">
        <v>0</v>
      </c>
      <c r="M303" s="12">
        <v>0</v>
      </c>
      <c r="N303" s="12">
        <v>0</v>
      </c>
      <c r="O303" s="12">
        <v>0</v>
      </c>
      <c r="P303" s="12">
        <v>0</v>
      </c>
      <c r="Q303" s="12">
        <v>0</v>
      </c>
      <c r="R303" s="12">
        <v>0</v>
      </c>
      <c r="S303" s="12">
        <v>0</v>
      </c>
      <c r="T303" s="88"/>
      <c r="U303" s="88"/>
      <c r="V303" s="88"/>
      <c r="W303" s="88"/>
      <c r="X303" s="88"/>
      <c r="Y303" s="92"/>
      <c r="Z303" s="89"/>
      <c r="AA303" s="84"/>
    </row>
    <row r="304" spans="1:27" s="6" customFormat="1" x14ac:dyDescent="0.25">
      <c r="A304" s="46"/>
      <c r="B304" s="83"/>
      <c r="C304" s="90" t="s">
        <v>360</v>
      </c>
      <c r="D304" s="91" t="s">
        <v>361</v>
      </c>
      <c r="E304" s="91" t="s">
        <v>362</v>
      </c>
      <c r="F304" s="91">
        <v>2026</v>
      </c>
      <c r="G304" s="11" t="s">
        <v>16</v>
      </c>
      <c r="H304" s="12">
        <v>195</v>
      </c>
      <c r="I304" s="12">
        <v>195</v>
      </c>
      <c r="J304" s="12">
        <v>195</v>
      </c>
      <c r="K304" s="12">
        <v>195</v>
      </c>
      <c r="L304" s="12">
        <v>195</v>
      </c>
      <c r="M304" s="12">
        <v>195</v>
      </c>
      <c r="N304" s="12">
        <v>195</v>
      </c>
      <c r="O304" s="12">
        <v>195</v>
      </c>
      <c r="P304" s="12">
        <v>195</v>
      </c>
      <c r="Q304" s="12">
        <v>195</v>
      </c>
      <c r="R304" s="12">
        <v>195</v>
      </c>
      <c r="S304" s="12">
        <v>195</v>
      </c>
      <c r="T304" s="88"/>
      <c r="U304" s="88"/>
      <c r="V304" s="88">
        <v>160000</v>
      </c>
      <c r="W304" s="88"/>
      <c r="X304" s="88"/>
      <c r="Y304" s="92">
        <f>SUM(U304:X305)</f>
        <v>160000</v>
      </c>
      <c r="Z304" s="89">
        <v>2.2999999999999998</v>
      </c>
      <c r="AA304" s="83"/>
    </row>
    <row r="305" spans="1:27" s="6" customFormat="1" x14ac:dyDescent="0.25">
      <c r="A305" s="46"/>
      <c r="B305" s="84"/>
      <c r="C305" s="90"/>
      <c r="D305" s="91"/>
      <c r="E305" s="91"/>
      <c r="F305" s="91"/>
      <c r="G305" s="11" t="s">
        <v>18</v>
      </c>
      <c r="H305" s="17">
        <v>13728</v>
      </c>
      <c r="I305" s="17">
        <v>152970</v>
      </c>
      <c r="J305" s="12">
        <v>0</v>
      </c>
      <c r="K305" s="17">
        <v>1600</v>
      </c>
      <c r="L305" s="12">
        <v>0</v>
      </c>
      <c r="M305" s="12">
        <v>0</v>
      </c>
      <c r="N305" s="12">
        <v>0</v>
      </c>
      <c r="O305" s="12">
        <v>0</v>
      </c>
      <c r="P305" s="12">
        <v>0</v>
      </c>
      <c r="Q305" s="12">
        <v>0</v>
      </c>
      <c r="R305" s="12">
        <v>0</v>
      </c>
      <c r="S305" s="12">
        <v>0</v>
      </c>
      <c r="T305" s="88"/>
      <c r="U305" s="88"/>
      <c r="V305" s="88"/>
      <c r="W305" s="88"/>
      <c r="X305" s="88"/>
      <c r="Y305" s="92"/>
      <c r="Z305" s="89"/>
      <c r="AA305" s="84"/>
    </row>
    <row r="306" spans="1:27" s="6" customFormat="1" x14ac:dyDescent="0.25">
      <c r="A306" s="46"/>
      <c r="B306" s="83"/>
      <c r="C306" s="90" t="s">
        <v>363</v>
      </c>
      <c r="D306" s="91" t="s">
        <v>364</v>
      </c>
      <c r="E306" s="91" t="s">
        <v>362</v>
      </c>
      <c r="F306" s="91">
        <v>2026</v>
      </c>
      <c r="G306" s="11" t="s">
        <v>16</v>
      </c>
      <c r="H306" s="12">
        <v>38</v>
      </c>
      <c r="I306" s="12">
        <v>38</v>
      </c>
      <c r="J306" s="12">
        <v>38</v>
      </c>
      <c r="K306" s="12">
        <v>38</v>
      </c>
      <c r="L306" s="12">
        <v>38</v>
      </c>
      <c r="M306" s="12">
        <v>38</v>
      </c>
      <c r="N306" s="12">
        <v>38</v>
      </c>
      <c r="O306" s="12">
        <v>38</v>
      </c>
      <c r="P306" s="12">
        <v>38</v>
      </c>
      <c r="Q306" s="12">
        <v>38</v>
      </c>
      <c r="R306" s="12">
        <v>38</v>
      </c>
      <c r="S306" s="12">
        <v>38</v>
      </c>
      <c r="T306" s="88"/>
      <c r="U306" s="88">
        <v>10000</v>
      </c>
      <c r="V306" s="88"/>
      <c r="W306" s="88"/>
      <c r="X306" s="88"/>
      <c r="Y306" s="92">
        <f>SUM(U306:X307)</f>
        <v>10000</v>
      </c>
      <c r="Z306" s="89">
        <v>2.2999999999999998</v>
      </c>
      <c r="AA306" s="83"/>
    </row>
    <row r="307" spans="1:27" s="6" customFormat="1" x14ac:dyDescent="0.25">
      <c r="A307" s="46"/>
      <c r="B307" s="84"/>
      <c r="C307" s="90"/>
      <c r="D307" s="91"/>
      <c r="E307" s="91"/>
      <c r="F307" s="91"/>
      <c r="G307" s="11" t="s">
        <v>18</v>
      </c>
      <c r="H307" s="12">
        <v>0</v>
      </c>
      <c r="I307" s="17">
        <v>24000</v>
      </c>
      <c r="J307" s="12">
        <v>0</v>
      </c>
      <c r="K307" s="12">
        <v>0</v>
      </c>
      <c r="L307" s="12">
        <v>0</v>
      </c>
      <c r="M307" s="12">
        <v>0</v>
      </c>
      <c r="N307" s="12">
        <v>0</v>
      </c>
      <c r="O307" s="12">
        <v>0</v>
      </c>
      <c r="P307" s="12">
        <v>0</v>
      </c>
      <c r="Q307" s="12">
        <v>0</v>
      </c>
      <c r="R307" s="12">
        <v>0</v>
      </c>
      <c r="S307" s="12">
        <v>0</v>
      </c>
      <c r="T307" s="88"/>
      <c r="U307" s="88"/>
      <c r="V307" s="88"/>
      <c r="W307" s="88"/>
      <c r="X307" s="88"/>
      <c r="Y307" s="92"/>
      <c r="Z307" s="89"/>
      <c r="AA307" s="84"/>
    </row>
    <row r="308" spans="1:27" s="6" customFormat="1" x14ac:dyDescent="0.25">
      <c r="A308" s="46"/>
      <c r="B308" s="83"/>
      <c r="C308" s="90" t="s">
        <v>365</v>
      </c>
      <c r="D308" s="91" t="s">
        <v>366</v>
      </c>
      <c r="E308" s="91" t="s">
        <v>362</v>
      </c>
      <c r="F308" s="91">
        <v>2026</v>
      </c>
      <c r="G308" s="11" t="s">
        <v>16</v>
      </c>
      <c r="H308" s="12">
        <v>195</v>
      </c>
      <c r="I308" s="12">
        <v>195</v>
      </c>
      <c r="J308" s="12">
        <v>195</v>
      </c>
      <c r="K308" s="12">
        <v>195</v>
      </c>
      <c r="L308" s="12">
        <v>195</v>
      </c>
      <c r="M308" s="12">
        <v>195</v>
      </c>
      <c r="N308" s="12">
        <v>195</v>
      </c>
      <c r="O308" s="12">
        <v>195</v>
      </c>
      <c r="P308" s="12">
        <v>195</v>
      </c>
      <c r="Q308" s="12">
        <v>195</v>
      </c>
      <c r="R308" s="12">
        <v>195</v>
      </c>
      <c r="S308" s="12">
        <v>195</v>
      </c>
      <c r="T308" s="88"/>
      <c r="U308" s="88">
        <v>80000</v>
      </c>
      <c r="V308" s="88"/>
      <c r="W308" s="88"/>
      <c r="X308" s="88"/>
      <c r="Y308" s="92">
        <f>SUM(U308:X309)</f>
        <v>80000</v>
      </c>
      <c r="Z308" s="89">
        <v>2.2999999999999998</v>
      </c>
      <c r="AA308" s="83"/>
    </row>
    <row r="309" spans="1:27" s="6" customFormat="1" x14ac:dyDescent="0.25">
      <c r="A309" s="46"/>
      <c r="B309" s="84"/>
      <c r="C309" s="90"/>
      <c r="D309" s="91"/>
      <c r="E309" s="91"/>
      <c r="F309" s="91"/>
      <c r="G309" s="11" t="s">
        <v>18</v>
      </c>
      <c r="H309" s="12">
        <v>0</v>
      </c>
      <c r="I309" s="17">
        <v>39850</v>
      </c>
      <c r="J309" s="12">
        <v>0</v>
      </c>
      <c r="K309" s="12">
        <v>0</v>
      </c>
      <c r="L309" s="12">
        <v>0</v>
      </c>
      <c r="M309" s="12">
        <v>0</v>
      </c>
      <c r="N309" s="12">
        <v>0</v>
      </c>
      <c r="O309" s="12">
        <v>0</v>
      </c>
      <c r="P309" s="12">
        <v>0</v>
      </c>
      <c r="Q309" s="12">
        <v>0</v>
      </c>
      <c r="R309" s="12">
        <v>0</v>
      </c>
      <c r="S309" s="12">
        <v>0</v>
      </c>
      <c r="T309" s="88"/>
      <c r="U309" s="88"/>
      <c r="V309" s="88"/>
      <c r="W309" s="88"/>
      <c r="X309" s="88"/>
      <c r="Y309" s="92"/>
      <c r="Z309" s="89"/>
      <c r="AA309" s="84"/>
    </row>
    <row r="310" spans="1:27" s="6" customFormat="1" x14ac:dyDescent="0.25">
      <c r="A310" s="46"/>
      <c r="B310" s="83"/>
      <c r="C310" s="90" t="s">
        <v>367</v>
      </c>
      <c r="D310" s="91" t="s">
        <v>368</v>
      </c>
      <c r="E310" s="91" t="s">
        <v>369</v>
      </c>
      <c r="F310" s="91">
        <v>2026</v>
      </c>
      <c r="G310" s="11" t="s">
        <v>16</v>
      </c>
      <c r="H310" s="12">
        <v>0</v>
      </c>
      <c r="I310" s="12">
        <v>0</v>
      </c>
      <c r="J310" s="12">
        <v>1</v>
      </c>
      <c r="K310" s="12">
        <v>0</v>
      </c>
      <c r="L310" s="12">
        <v>0</v>
      </c>
      <c r="M310" s="12">
        <v>1</v>
      </c>
      <c r="N310" s="12">
        <v>0</v>
      </c>
      <c r="O310" s="12">
        <v>0</v>
      </c>
      <c r="P310" s="12">
        <v>1</v>
      </c>
      <c r="Q310" s="12">
        <v>0</v>
      </c>
      <c r="R310" s="12">
        <v>0</v>
      </c>
      <c r="S310" s="12">
        <v>1</v>
      </c>
      <c r="T310" s="88"/>
      <c r="U310" s="88">
        <v>30000</v>
      </c>
      <c r="V310" s="88"/>
      <c r="W310" s="88"/>
      <c r="X310" s="88"/>
      <c r="Y310" s="92">
        <f>SUM(U310:X311)</f>
        <v>30000</v>
      </c>
      <c r="Z310" s="89">
        <v>2.2999999999999998</v>
      </c>
      <c r="AA310" s="83"/>
    </row>
    <row r="311" spans="1:27" s="6" customFormat="1" x14ac:dyDescent="0.25">
      <c r="A311" s="46"/>
      <c r="B311" s="84"/>
      <c r="C311" s="90"/>
      <c r="D311" s="91"/>
      <c r="E311" s="91"/>
      <c r="F311" s="91"/>
      <c r="G311" s="11" t="s">
        <v>18</v>
      </c>
      <c r="H311" s="12">
        <v>0</v>
      </c>
      <c r="I311" s="17">
        <v>20000</v>
      </c>
      <c r="J311" s="12">
        <v>775</v>
      </c>
      <c r="K311" s="12">
        <v>0</v>
      </c>
      <c r="L311" s="12">
        <v>0</v>
      </c>
      <c r="M311" s="12">
        <v>0</v>
      </c>
      <c r="N311" s="12">
        <v>0</v>
      </c>
      <c r="O311" s="12">
        <v>0</v>
      </c>
      <c r="P311" s="12">
        <v>0</v>
      </c>
      <c r="Q311" s="12">
        <v>0</v>
      </c>
      <c r="R311" s="12">
        <v>0</v>
      </c>
      <c r="S311" s="12">
        <v>0</v>
      </c>
      <c r="T311" s="88"/>
      <c r="U311" s="88"/>
      <c r="V311" s="88"/>
      <c r="W311" s="88"/>
      <c r="X311" s="88"/>
      <c r="Y311" s="92"/>
      <c r="Z311" s="89"/>
      <c r="AA311" s="84"/>
    </row>
    <row r="312" spans="1:27" s="6" customFormat="1" x14ac:dyDescent="0.25">
      <c r="A312" s="46"/>
      <c r="B312" s="83"/>
      <c r="C312" s="90" t="s">
        <v>370</v>
      </c>
      <c r="D312" s="91" t="s">
        <v>371</v>
      </c>
      <c r="E312" s="91" t="s">
        <v>140</v>
      </c>
      <c r="F312" s="91">
        <v>2026</v>
      </c>
      <c r="G312" s="11" t="s">
        <v>16</v>
      </c>
      <c r="H312" s="12">
        <v>1</v>
      </c>
      <c r="I312" s="12">
        <v>1</v>
      </c>
      <c r="J312" s="12">
        <v>1</v>
      </c>
      <c r="K312" s="12">
        <v>1</v>
      </c>
      <c r="L312" s="12">
        <v>1</v>
      </c>
      <c r="M312" s="12">
        <v>1</v>
      </c>
      <c r="N312" s="12">
        <v>1</v>
      </c>
      <c r="O312" s="12">
        <v>1</v>
      </c>
      <c r="P312" s="12">
        <v>1</v>
      </c>
      <c r="Q312" s="12">
        <v>1</v>
      </c>
      <c r="R312" s="12">
        <v>1</v>
      </c>
      <c r="S312" s="12">
        <v>1</v>
      </c>
      <c r="T312" s="88"/>
      <c r="U312" s="88">
        <f>+Y312+Y313</f>
        <v>45000</v>
      </c>
      <c r="V312" s="88"/>
      <c r="W312" s="88"/>
      <c r="X312" s="88"/>
      <c r="Y312" s="14">
        <v>40000</v>
      </c>
      <c r="Z312" s="15">
        <v>2.2999999999999998</v>
      </c>
      <c r="AA312" s="83"/>
    </row>
    <row r="313" spans="1:27" s="6" customFormat="1" x14ac:dyDescent="0.25">
      <c r="A313" s="46"/>
      <c r="B313" s="84"/>
      <c r="C313" s="90"/>
      <c r="D313" s="91"/>
      <c r="E313" s="91"/>
      <c r="F313" s="91"/>
      <c r="G313" s="11" t="s">
        <v>18</v>
      </c>
      <c r="H313" s="12">
        <v>0</v>
      </c>
      <c r="I313" s="17">
        <v>1750</v>
      </c>
      <c r="J313" s="12">
        <v>0</v>
      </c>
      <c r="K313" s="12">
        <v>0</v>
      </c>
      <c r="L313" s="12">
        <v>0</v>
      </c>
      <c r="M313" s="12">
        <v>0</v>
      </c>
      <c r="N313" s="12">
        <v>0</v>
      </c>
      <c r="O313" s="12">
        <v>0</v>
      </c>
      <c r="P313" s="12">
        <v>0</v>
      </c>
      <c r="Q313" s="12">
        <v>0</v>
      </c>
      <c r="R313" s="12">
        <v>0</v>
      </c>
      <c r="S313" s="12">
        <v>0</v>
      </c>
      <c r="T313" s="88"/>
      <c r="U313" s="88"/>
      <c r="V313" s="88"/>
      <c r="W313" s="88"/>
      <c r="X313" s="88"/>
      <c r="Y313" s="14">
        <v>5000</v>
      </c>
      <c r="Z313" s="18">
        <v>2.6</v>
      </c>
      <c r="AA313" s="84"/>
    </row>
    <row r="314" spans="1:27" ht="14.25" customHeight="1" x14ac:dyDescent="0.25">
      <c r="B314" s="76">
        <v>107</v>
      </c>
      <c r="C314" s="96" t="s">
        <v>372</v>
      </c>
      <c r="D314" s="97"/>
      <c r="E314" s="65"/>
      <c r="F314" s="65"/>
      <c r="G314" s="65"/>
      <c r="H314" s="65"/>
      <c r="I314" s="65"/>
      <c r="J314" s="65"/>
      <c r="K314" s="65"/>
      <c r="L314" s="65"/>
      <c r="M314" s="65"/>
      <c r="N314" s="65"/>
      <c r="O314" s="65"/>
      <c r="P314" s="65"/>
      <c r="Q314" s="65"/>
      <c r="R314" s="65"/>
      <c r="S314" s="65"/>
      <c r="T314" s="35"/>
      <c r="U314" s="35"/>
      <c r="V314" s="35"/>
      <c r="W314" s="35"/>
      <c r="X314" s="35"/>
      <c r="Y314" s="35"/>
      <c r="Z314" s="36"/>
      <c r="AA314" s="5"/>
    </row>
    <row r="315" spans="1:27" s="6" customFormat="1" x14ac:dyDescent="0.25">
      <c r="A315" s="46"/>
      <c r="B315" s="83"/>
      <c r="C315" s="90" t="s">
        <v>373</v>
      </c>
      <c r="D315" s="91" t="s">
        <v>374</v>
      </c>
      <c r="E315" s="91" t="s">
        <v>140</v>
      </c>
      <c r="F315" s="91">
        <v>2026</v>
      </c>
      <c r="G315" s="11" t="s">
        <v>16</v>
      </c>
      <c r="H315" s="12">
        <v>0</v>
      </c>
      <c r="I315" s="12">
        <v>0</v>
      </c>
      <c r="J315" s="12">
        <v>1</v>
      </c>
      <c r="K315" s="12">
        <v>0</v>
      </c>
      <c r="L315" s="12">
        <v>0</v>
      </c>
      <c r="M315" s="12">
        <v>0</v>
      </c>
      <c r="N315" s="12">
        <v>0</v>
      </c>
      <c r="O315" s="12">
        <v>0</v>
      </c>
      <c r="P315" s="12">
        <v>1</v>
      </c>
      <c r="Q315" s="12">
        <v>0</v>
      </c>
      <c r="R315" s="12">
        <v>0</v>
      </c>
      <c r="S315" s="12">
        <v>0</v>
      </c>
      <c r="T315" s="88"/>
      <c r="U315" s="88">
        <v>8000</v>
      </c>
      <c r="V315" s="88"/>
      <c r="W315" s="88"/>
      <c r="X315" s="88"/>
      <c r="Y315" s="92">
        <f>SUM(U315:X316)</f>
        <v>8000</v>
      </c>
      <c r="Z315" s="89">
        <v>2.2999999999999998</v>
      </c>
      <c r="AA315" s="83"/>
    </row>
    <row r="316" spans="1:27" s="6" customFormat="1" x14ac:dyDescent="0.25">
      <c r="A316" s="46"/>
      <c r="B316" s="84"/>
      <c r="C316" s="90"/>
      <c r="D316" s="91"/>
      <c r="E316" s="91"/>
      <c r="F316" s="91"/>
      <c r="G316" s="11" t="s">
        <v>18</v>
      </c>
      <c r="H316" s="17">
        <v>2220</v>
      </c>
      <c r="I316" s="17">
        <v>4560</v>
      </c>
      <c r="J316" s="17">
        <v>3220</v>
      </c>
      <c r="K316" s="12">
        <v>0</v>
      </c>
      <c r="L316" s="12">
        <v>0</v>
      </c>
      <c r="M316" s="12">
        <v>0</v>
      </c>
      <c r="N316" s="12">
        <v>0</v>
      </c>
      <c r="O316" s="12">
        <v>0</v>
      </c>
      <c r="P316" s="12">
        <v>0</v>
      </c>
      <c r="Q316" s="12">
        <v>0</v>
      </c>
      <c r="R316" s="12">
        <v>0</v>
      </c>
      <c r="S316" s="12">
        <v>0</v>
      </c>
      <c r="T316" s="88"/>
      <c r="U316" s="88"/>
      <c r="V316" s="88"/>
      <c r="W316" s="88"/>
      <c r="X316" s="88"/>
      <c r="Y316" s="92"/>
      <c r="Z316" s="89"/>
      <c r="AA316" s="84"/>
    </row>
    <row r="317" spans="1:27" s="6" customFormat="1" x14ac:dyDescent="0.25">
      <c r="A317" s="46"/>
      <c r="B317" s="83"/>
      <c r="C317" s="90" t="s">
        <v>375</v>
      </c>
      <c r="D317" s="91" t="s">
        <v>376</v>
      </c>
      <c r="E317" s="91" t="s">
        <v>140</v>
      </c>
      <c r="F317" s="91">
        <v>2026</v>
      </c>
      <c r="G317" s="11" t="s">
        <v>16</v>
      </c>
      <c r="H317" s="12">
        <v>1</v>
      </c>
      <c r="I317" s="12">
        <v>1</v>
      </c>
      <c r="J317" s="12">
        <v>1</v>
      </c>
      <c r="K317" s="12">
        <v>1</v>
      </c>
      <c r="L317" s="12">
        <v>1</v>
      </c>
      <c r="M317" s="12">
        <v>1</v>
      </c>
      <c r="N317" s="12">
        <v>1</v>
      </c>
      <c r="O317" s="12">
        <v>1</v>
      </c>
      <c r="P317" s="12">
        <v>1</v>
      </c>
      <c r="Q317" s="12">
        <v>1</v>
      </c>
      <c r="R317" s="12">
        <v>1</v>
      </c>
      <c r="S317" s="12">
        <v>1</v>
      </c>
      <c r="T317" s="88"/>
      <c r="U317" s="88">
        <v>8000</v>
      </c>
      <c r="V317" s="88"/>
      <c r="W317" s="88"/>
      <c r="X317" s="88"/>
      <c r="Y317" s="92">
        <f>SUM(U317:X318)</f>
        <v>8000</v>
      </c>
      <c r="Z317" s="89">
        <v>2.2999999999999998</v>
      </c>
      <c r="AA317" s="83"/>
    </row>
    <row r="318" spans="1:27" s="6" customFormat="1" x14ac:dyDescent="0.25">
      <c r="A318" s="46"/>
      <c r="B318" s="84"/>
      <c r="C318" s="90"/>
      <c r="D318" s="91"/>
      <c r="E318" s="91"/>
      <c r="F318" s="91"/>
      <c r="G318" s="11" t="s">
        <v>18</v>
      </c>
      <c r="H318" s="12">
        <v>0</v>
      </c>
      <c r="I318" s="17">
        <v>1260</v>
      </c>
      <c r="J318" s="17">
        <v>21571</v>
      </c>
      <c r="K318" s="12">
        <v>400</v>
      </c>
      <c r="L318" s="12">
        <v>0</v>
      </c>
      <c r="M318" s="12">
        <v>0</v>
      </c>
      <c r="N318" s="12">
        <v>400</v>
      </c>
      <c r="O318" s="12">
        <v>0</v>
      </c>
      <c r="P318" s="12">
        <v>0</v>
      </c>
      <c r="Q318" s="12">
        <v>0</v>
      </c>
      <c r="R318" s="12">
        <v>0</v>
      </c>
      <c r="S318" s="12">
        <v>0</v>
      </c>
      <c r="T318" s="88"/>
      <c r="U318" s="88"/>
      <c r="V318" s="88"/>
      <c r="W318" s="88"/>
      <c r="X318" s="88"/>
      <c r="Y318" s="92"/>
      <c r="Z318" s="89"/>
      <c r="AA318" s="84"/>
    </row>
    <row r="319" spans="1:27" s="6" customFormat="1" x14ac:dyDescent="0.25">
      <c r="A319" s="46"/>
      <c r="B319" s="83"/>
      <c r="C319" s="90" t="s">
        <v>377</v>
      </c>
      <c r="D319" s="91" t="s">
        <v>378</v>
      </c>
      <c r="E319" s="91" t="s">
        <v>21</v>
      </c>
      <c r="F319" s="91">
        <v>2026</v>
      </c>
      <c r="G319" s="11" t="s">
        <v>16</v>
      </c>
      <c r="H319" s="12">
        <v>2</v>
      </c>
      <c r="I319" s="12">
        <v>2</v>
      </c>
      <c r="J319" s="12">
        <v>2</v>
      </c>
      <c r="K319" s="12">
        <v>2</v>
      </c>
      <c r="L319" s="12">
        <v>2</v>
      </c>
      <c r="M319" s="12">
        <v>2</v>
      </c>
      <c r="N319" s="12">
        <v>2</v>
      </c>
      <c r="O319" s="12">
        <v>2</v>
      </c>
      <c r="P319" s="12">
        <v>2</v>
      </c>
      <c r="Q319" s="12">
        <v>2</v>
      </c>
      <c r="R319" s="12">
        <v>2</v>
      </c>
      <c r="S319" s="12">
        <v>2</v>
      </c>
      <c r="T319" s="88"/>
      <c r="U319" s="88">
        <f>+Y319+Y320</f>
        <v>35000</v>
      </c>
      <c r="V319" s="88"/>
      <c r="W319" s="88"/>
      <c r="X319" s="88"/>
      <c r="Y319" s="14">
        <v>30000</v>
      </c>
      <c r="Z319" s="15">
        <v>2.2999999999999998</v>
      </c>
      <c r="AA319" s="83"/>
    </row>
    <row r="320" spans="1:27" s="6" customFormat="1" x14ac:dyDescent="0.25">
      <c r="A320" s="46"/>
      <c r="B320" s="84"/>
      <c r="C320" s="90"/>
      <c r="D320" s="91"/>
      <c r="E320" s="91"/>
      <c r="F320" s="91"/>
      <c r="G320" s="11" t="s">
        <v>18</v>
      </c>
      <c r="H320" s="12">
        <v>0</v>
      </c>
      <c r="I320" s="12">
        <v>827.2</v>
      </c>
      <c r="J320" s="12">
        <v>541.79999999999995</v>
      </c>
      <c r="K320" s="12">
        <v>0</v>
      </c>
      <c r="L320" s="12">
        <v>0</v>
      </c>
      <c r="M320" s="12">
        <v>0</v>
      </c>
      <c r="N320" s="12">
        <v>0</v>
      </c>
      <c r="O320" s="12">
        <v>0</v>
      </c>
      <c r="P320" s="12">
        <v>0</v>
      </c>
      <c r="Q320" s="12">
        <v>0</v>
      </c>
      <c r="R320" s="12">
        <v>0</v>
      </c>
      <c r="S320" s="12">
        <v>0</v>
      </c>
      <c r="T320" s="88"/>
      <c r="U320" s="88"/>
      <c r="V320" s="88"/>
      <c r="W320" s="88"/>
      <c r="X320" s="88"/>
      <c r="Y320" s="14">
        <v>5000</v>
      </c>
      <c r="Z320" s="18">
        <v>2.6</v>
      </c>
      <c r="AA320" s="84"/>
    </row>
    <row r="321" spans="1:93" s="10" customFormat="1" ht="15" customHeight="1" x14ac:dyDescent="0.25">
      <c r="A321" s="47">
        <v>18</v>
      </c>
      <c r="B321" s="76">
        <v>83</v>
      </c>
      <c r="C321" s="123" t="s">
        <v>379</v>
      </c>
      <c r="D321" s="124"/>
      <c r="E321" s="63"/>
      <c r="F321" s="63"/>
      <c r="G321" s="63"/>
      <c r="H321" s="63"/>
      <c r="I321" s="63"/>
      <c r="J321" s="63"/>
      <c r="K321" s="63"/>
      <c r="L321" s="63"/>
      <c r="M321" s="63"/>
      <c r="N321" s="63"/>
      <c r="O321" s="63"/>
      <c r="P321" s="63"/>
      <c r="Q321" s="63"/>
      <c r="R321" s="63"/>
      <c r="S321" s="64"/>
      <c r="T321" s="19"/>
      <c r="U321" s="19"/>
      <c r="V321" s="19"/>
      <c r="W321" s="19"/>
      <c r="X321" s="19"/>
      <c r="Y321" s="7"/>
      <c r="Z321" s="8"/>
      <c r="AA321" s="9"/>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row>
    <row r="322" spans="1:93" s="6" customFormat="1" x14ac:dyDescent="0.25">
      <c r="A322" s="46"/>
      <c r="B322" s="37"/>
      <c r="C322" s="90" t="s">
        <v>380</v>
      </c>
      <c r="D322" s="91" t="s">
        <v>381</v>
      </c>
      <c r="E322" s="91" t="s">
        <v>21</v>
      </c>
      <c r="F322" s="91">
        <v>2026</v>
      </c>
      <c r="G322" s="11" t="s">
        <v>16</v>
      </c>
      <c r="H322" s="12">
        <v>5</v>
      </c>
      <c r="I322" s="12">
        <v>10</v>
      </c>
      <c r="J322" s="12">
        <v>10</v>
      </c>
      <c r="K322" s="12">
        <v>15</v>
      </c>
      <c r="L322" s="12">
        <v>15</v>
      </c>
      <c r="M322" s="12">
        <v>15</v>
      </c>
      <c r="N322" s="12">
        <v>15</v>
      </c>
      <c r="O322" s="12">
        <v>15</v>
      </c>
      <c r="P322" s="12">
        <v>15</v>
      </c>
      <c r="Q322" s="12">
        <v>15</v>
      </c>
      <c r="R322" s="12">
        <v>15</v>
      </c>
      <c r="S322" s="12">
        <v>10</v>
      </c>
      <c r="T322" s="13"/>
      <c r="U322" s="13"/>
      <c r="V322" s="13"/>
      <c r="W322" s="13"/>
      <c r="X322" s="13"/>
      <c r="Y322" s="14"/>
      <c r="Z322" s="16"/>
      <c r="AA322" s="80"/>
    </row>
    <row r="323" spans="1:93" s="6" customFormat="1" x14ac:dyDescent="0.25">
      <c r="A323" s="46"/>
      <c r="B323" s="37"/>
      <c r="C323" s="90"/>
      <c r="D323" s="91"/>
      <c r="E323" s="91"/>
      <c r="F323" s="91"/>
      <c r="G323" s="11" t="s">
        <v>18</v>
      </c>
      <c r="H323" s="12">
        <v>0</v>
      </c>
      <c r="I323" s="17">
        <v>54300</v>
      </c>
      <c r="J323" s="12">
        <v>0</v>
      </c>
      <c r="K323" s="12">
        <v>0</v>
      </c>
      <c r="L323" s="12">
        <v>0</v>
      </c>
      <c r="M323" s="12">
        <v>0</v>
      </c>
      <c r="N323" s="12">
        <v>0</v>
      </c>
      <c r="O323" s="12">
        <v>0</v>
      </c>
      <c r="P323" s="12">
        <v>0</v>
      </c>
      <c r="Q323" s="12">
        <v>0</v>
      </c>
      <c r="R323" s="12">
        <v>0</v>
      </c>
      <c r="S323" s="12">
        <v>0</v>
      </c>
      <c r="T323" s="13"/>
      <c r="U323" s="13"/>
      <c r="V323" s="13"/>
      <c r="W323" s="13"/>
      <c r="X323" s="13"/>
      <c r="Y323" s="14"/>
      <c r="Z323" s="16"/>
      <c r="AA323" s="80"/>
    </row>
    <row r="324" spans="1:93" ht="14.25" customHeight="1" x14ac:dyDescent="0.25">
      <c r="B324" s="76">
        <v>79</v>
      </c>
      <c r="C324" s="96" t="s">
        <v>382</v>
      </c>
      <c r="D324" s="97"/>
      <c r="E324" s="65"/>
      <c r="F324" s="65"/>
      <c r="G324" s="65"/>
      <c r="H324" s="65"/>
      <c r="I324" s="65"/>
      <c r="J324" s="65"/>
      <c r="K324" s="65"/>
      <c r="L324" s="65"/>
      <c r="M324" s="65"/>
      <c r="N324" s="65"/>
      <c r="O324" s="65"/>
      <c r="P324" s="65"/>
      <c r="Q324" s="65"/>
      <c r="R324" s="65"/>
      <c r="S324" s="65"/>
      <c r="T324" s="35"/>
      <c r="U324" s="35"/>
      <c r="V324" s="35"/>
      <c r="W324" s="35"/>
      <c r="X324" s="35"/>
      <c r="Y324" s="35"/>
      <c r="Z324" s="36"/>
      <c r="AA324" s="5"/>
    </row>
    <row r="325" spans="1:93" s="6" customFormat="1" x14ac:dyDescent="0.25">
      <c r="A325" s="46"/>
      <c r="B325" s="83"/>
      <c r="C325" s="90" t="s">
        <v>383</v>
      </c>
      <c r="D325" s="91" t="s">
        <v>384</v>
      </c>
      <c r="E325" s="91" t="s">
        <v>385</v>
      </c>
      <c r="F325" s="91">
        <v>2026</v>
      </c>
      <c r="G325" s="11" t="s">
        <v>16</v>
      </c>
      <c r="H325" s="12">
        <v>0</v>
      </c>
      <c r="I325" s="12">
        <v>0</v>
      </c>
      <c r="J325" s="12">
        <v>1</v>
      </c>
      <c r="K325" s="12">
        <v>0</v>
      </c>
      <c r="L325" s="12">
        <v>0</v>
      </c>
      <c r="M325" s="12">
        <v>0</v>
      </c>
      <c r="N325" s="12">
        <v>1</v>
      </c>
      <c r="O325" s="12">
        <v>0</v>
      </c>
      <c r="P325" s="12">
        <v>0</v>
      </c>
      <c r="Q325" s="12">
        <v>1</v>
      </c>
      <c r="R325" s="12">
        <v>0</v>
      </c>
      <c r="S325" s="12">
        <v>0</v>
      </c>
      <c r="T325" s="88"/>
      <c r="U325" s="88">
        <v>15000</v>
      </c>
      <c r="V325" s="88"/>
      <c r="W325" s="88"/>
      <c r="X325" s="88"/>
      <c r="Y325" s="92">
        <f>SUM(U325:X326)</f>
        <v>15000</v>
      </c>
      <c r="Z325" s="89">
        <v>2.2999999999999998</v>
      </c>
      <c r="AA325" s="98" t="s">
        <v>386</v>
      </c>
    </row>
    <row r="326" spans="1:93" s="6" customFormat="1" x14ac:dyDescent="0.25">
      <c r="A326" s="46"/>
      <c r="B326" s="84"/>
      <c r="C326" s="90"/>
      <c r="D326" s="91"/>
      <c r="E326" s="91"/>
      <c r="F326" s="91"/>
      <c r="G326" s="11" t="s">
        <v>18</v>
      </c>
      <c r="H326" s="12">
        <v>0</v>
      </c>
      <c r="I326" s="17">
        <v>15250</v>
      </c>
      <c r="J326" s="12">
        <v>0</v>
      </c>
      <c r="K326" s="12">
        <v>0</v>
      </c>
      <c r="L326" s="12">
        <v>0</v>
      </c>
      <c r="M326" s="12">
        <v>0</v>
      </c>
      <c r="N326" s="12">
        <v>0</v>
      </c>
      <c r="O326" s="12">
        <v>0</v>
      </c>
      <c r="P326" s="12">
        <v>0</v>
      </c>
      <c r="Q326" s="12">
        <v>0</v>
      </c>
      <c r="R326" s="12">
        <v>0</v>
      </c>
      <c r="S326" s="12">
        <v>0</v>
      </c>
      <c r="T326" s="88"/>
      <c r="U326" s="88"/>
      <c r="V326" s="88"/>
      <c r="W326" s="88"/>
      <c r="X326" s="88"/>
      <c r="Y326" s="92"/>
      <c r="Z326" s="89"/>
      <c r="AA326" s="120"/>
    </row>
    <row r="327" spans="1:93" s="6" customFormat="1" ht="15" customHeight="1" x14ac:dyDescent="0.25">
      <c r="A327" s="46"/>
      <c r="B327" s="81"/>
      <c r="C327" s="117" t="s">
        <v>387</v>
      </c>
      <c r="D327" s="100" t="s">
        <v>388</v>
      </c>
      <c r="E327" s="11"/>
      <c r="F327" s="11"/>
      <c r="G327" s="11"/>
      <c r="H327" s="12"/>
      <c r="I327" s="17"/>
      <c r="J327" s="12"/>
      <c r="K327" s="12"/>
      <c r="L327" s="12"/>
      <c r="M327" s="12"/>
      <c r="N327" s="12"/>
      <c r="O327" s="12"/>
      <c r="P327" s="12"/>
      <c r="Q327" s="12"/>
      <c r="R327" s="12"/>
      <c r="S327" s="12"/>
      <c r="T327" s="109"/>
      <c r="U327" s="109">
        <v>30000</v>
      </c>
      <c r="V327" s="94"/>
      <c r="W327" s="94"/>
      <c r="X327" s="94"/>
      <c r="Y327" s="92">
        <f>SUM(U327:X328)</f>
        <v>30000</v>
      </c>
      <c r="Z327" s="89">
        <v>2.2999999999999998</v>
      </c>
      <c r="AA327" s="120"/>
    </row>
    <row r="328" spans="1:93" s="6" customFormat="1" x14ac:dyDescent="0.25">
      <c r="A328" s="46"/>
      <c r="B328" s="82"/>
      <c r="C328" s="119"/>
      <c r="D328" s="102"/>
      <c r="E328" s="11"/>
      <c r="F328" s="11"/>
      <c r="G328" s="11"/>
      <c r="H328" s="12"/>
      <c r="I328" s="17"/>
      <c r="J328" s="12"/>
      <c r="K328" s="12"/>
      <c r="L328" s="12"/>
      <c r="M328" s="12"/>
      <c r="N328" s="12"/>
      <c r="O328" s="12"/>
      <c r="P328" s="12"/>
      <c r="Q328" s="12"/>
      <c r="R328" s="12"/>
      <c r="S328" s="12"/>
      <c r="T328" s="110"/>
      <c r="U328" s="110"/>
      <c r="V328" s="95"/>
      <c r="W328" s="95"/>
      <c r="X328" s="95"/>
      <c r="Y328" s="92"/>
      <c r="Z328" s="89"/>
      <c r="AA328" s="120"/>
    </row>
    <row r="329" spans="1:93" s="6" customFormat="1" ht="15" customHeight="1" x14ac:dyDescent="0.25">
      <c r="A329" s="48"/>
      <c r="B329" s="81"/>
      <c r="C329" s="90" t="s">
        <v>389</v>
      </c>
      <c r="D329" s="91" t="s">
        <v>390</v>
      </c>
      <c r="E329" s="91" t="s">
        <v>391</v>
      </c>
      <c r="F329" s="91">
        <v>2026</v>
      </c>
      <c r="G329" s="11" t="s">
        <v>16</v>
      </c>
      <c r="H329" s="12">
        <v>1</v>
      </c>
      <c r="I329" s="12">
        <v>1</v>
      </c>
      <c r="J329" s="12">
        <v>1</v>
      </c>
      <c r="K329" s="12">
        <v>1</v>
      </c>
      <c r="L329" s="12">
        <v>1</v>
      </c>
      <c r="M329" s="12">
        <v>1</v>
      </c>
      <c r="N329" s="12">
        <v>1</v>
      </c>
      <c r="O329" s="12">
        <v>1</v>
      </c>
      <c r="P329" s="12">
        <v>1</v>
      </c>
      <c r="Q329" s="12">
        <v>1</v>
      </c>
      <c r="R329" s="12">
        <v>1</v>
      </c>
      <c r="S329" s="12">
        <v>1</v>
      </c>
      <c r="T329" s="109"/>
      <c r="U329" s="109">
        <v>180000</v>
      </c>
      <c r="V329" s="94"/>
      <c r="W329" s="94"/>
      <c r="X329" s="94"/>
      <c r="Y329" s="92">
        <f>SUM(U329:X330)</f>
        <v>180000</v>
      </c>
      <c r="Z329" s="89">
        <v>2.2999999999999998</v>
      </c>
      <c r="AA329" s="120"/>
    </row>
    <row r="330" spans="1:93" s="6" customFormat="1" x14ac:dyDescent="0.25">
      <c r="A330" s="48"/>
      <c r="B330" s="82"/>
      <c r="C330" s="90"/>
      <c r="D330" s="91"/>
      <c r="E330" s="91"/>
      <c r="F330" s="91"/>
      <c r="G330" s="11" t="s">
        <v>18</v>
      </c>
      <c r="H330" s="12">
        <v>0</v>
      </c>
      <c r="I330" s="17">
        <v>110000</v>
      </c>
      <c r="J330" s="12">
        <v>0</v>
      </c>
      <c r="K330" s="12">
        <v>0</v>
      </c>
      <c r="L330" s="12">
        <v>0</v>
      </c>
      <c r="M330" s="12">
        <v>0</v>
      </c>
      <c r="N330" s="12">
        <v>0</v>
      </c>
      <c r="O330" s="12">
        <v>0</v>
      </c>
      <c r="P330" s="12">
        <v>0</v>
      </c>
      <c r="Q330" s="12">
        <v>0</v>
      </c>
      <c r="R330" s="12">
        <v>0</v>
      </c>
      <c r="S330" s="12">
        <v>0</v>
      </c>
      <c r="T330" s="110"/>
      <c r="U330" s="110"/>
      <c r="V330" s="95"/>
      <c r="W330" s="95"/>
      <c r="X330" s="95"/>
      <c r="Y330" s="92"/>
      <c r="Z330" s="89"/>
      <c r="AA330" s="120"/>
    </row>
    <row r="331" spans="1:93" s="6" customFormat="1" x14ac:dyDescent="0.25">
      <c r="A331" s="48"/>
      <c r="B331" s="81"/>
      <c r="C331" s="90" t="s">
        <v>392</v>
      </c>
      <c r="D331" s="91" t="s">
        <v>393</v>
      </c>
      <c r="E331" s="91" t="s">
        <v>21</v>
      </c>
      <c r="F331" s="91">
        <v>2026</v>
      </c>
      <c r="G331" s="11" t="s">
        <v>16</v>
      </c>
      <c r="H331" s="12">
        <v>10</v>
      </c>
      <c r="I331" s="12">
        <v>10</v>
      </c>
      <c r="J331" s="12">
        <v>10</v>
      </c>
      <c r="K331" s="12">
        <v>10</v>
      </c>
      <c r="L331" s="12">
        <v>10</v>
      </c>
      <c r="M331" s="12">
        <v>10</v>
      </c>
      <c r="N331" s="12">
        <v>10</v>
      </c>
      <c r="O331" s="12">
        <v>10</v>
      </c>
      <c r="P331" s="12">
        <v>10</v>
      </c>
      <c r="Q331" s="12">
        <v>10</v>
      </c>
      <c r="R331" s="12">
        <v>10</v>
      </c>
      <c r="S331" s="12">
        <v>10</v>
      </c>
      <c r="T331" s="88"/>
      <c r="U331" s="88">
        <v>25000</v>
      </c>
      <c r="V331" s="88"/>
      <c r="W331" s="88"/>
      <c r="X331" s="88"/>
      <c r="Y331" s="92">
        <f>SUM(U331:X332)</f>
        <v>25000</v>
      </c>
      <c r="Z331" s="89">
        <v>2.2999999999999998</v>
      </c>
      <c r="AA331" s="120"/>
    </row>
    <row r="332" spans="1:93" s="6" customFormat="1" x14ac:dyDescent="0.25">
      <c r="A332" s="48"/>
      <c r="B332" s="82"/>
      <c r="C332" s="90"/>
      <c r="D332" s="91"/>
      <c r="E332" s="91"/>
      <c r="F332" s="91"/>
      <c r="G332" s="11" t="s">
        <v>18</v>
      </c>
      <c r="H332" s="12">
        <v>0</v>
      </c>
      <c r="I332" s="17">
        <v>74750</v>
      </c>
      <c r="J332" s="12">
        <v>0</v>
      </c>
      <c r="K332" s="12">
        <v>0</v>
      </c>
      <c r="L332" s="12">
        <v>0</v>
      </c>
      <c r="M332" s="12">
        <v>0</v>
      </c>
      <c r="N332" s="12">
        <v>0</v>
      </c>
      <c r="O332" s="12">
        <v>0</v>
      </c>
      <c r="P332" s="12">
        <v>0</v>
      </c>
      <c r="Q332" s="12">
        <v>0</v>
      </c>
      <c r="R332" s="12">
        <v>0</v>
      </c>
      <c r="S332" s="12">
        <v>0</v>
      </c>
      <c r="T332" s="88"/>
      <c r="U332" s="88"/>
      <c r="V332" s="88"/>
      <c r="W332" s="88"/>
      <c r="X332" s="88"/>
      <c r="Y332" s="92"/>
      <c r="Z332" s="89"/>
      <c r="AA332" s="120"/>
    </row>
    <row r="333" spans="1:93" s="6" customFormat="1" x14ac:dyDescent="0.25">
      <c r="A333" s="48"/>
      <c r="B333" s="81"/>
      <c r="C333" s="90" t="s">
        <v>394</v>
      </c>
      <c r="D333" s="91" t="s">
        <v>395</v>
      </c>
      <c r="E333" s="91" t="s">
        <v>21</v>
      </c>
      <c r="F333" s="91">
        <v>2026</v>
      </c>
      <c r="G333" s="11" t="s">
        <v>16</v>
      </c>
      <c r="H333" s="12">
        <v>10</v>
      </c>
      <c r="I333" s="12">
        <v>10</v>
      </c>
      <c r="J333" s="12">
        <v>10</v>
      </c>
      <c r="K333" s="12">
        <v>10</v>
      </c>
      <c r="L333" s="12">
        <v>10</v>
      </c>
      <c r="M333" s="12">
        <v>10</v>
      </c>
      <c r="N333" s="12">
        <v>10</v>
      </c>
      <c r="O333" s="12">
        <v>10</v>
      </c>
      <c r="P333" s="12">
        <v>10</v>
      </c>
      <c r="Q333" s="12">
        <v>10</v>
      </c>
      <c r="R333" s="12">
        <v>10</v>
      </c>
      <c r="S333" s="12">
        <v>10</v>
      </c>
      <c r="T333" s="88"/>
      <c r="U333" s="88">
        <v>20000</v>
      </c>
      <c r="V333" s="88"/>
      <c r="W333" s="88"/>
      <c r="X333" s="88"/>
      <c r="Y333" s="92">
        <f>SUM(U333:X334)</f>
        <v>20000</v>
      </c>
      <c r="Z333" s="89">
        <v>2.2999999999999998</v>
      </c>
      <c r="AA333" s="120"/>
    </row>
    <row r="334" spans="1:93" s="6" customFormat="1" x14ac:dyDescent="0.25">
      <c r="A334" s="48"/>
      <c r="B334" s="82"/>
      <c r="C334" s="90"/>
      <c r="D334" s="91"/>
      <c r="E334" s="91"/>
      <c r="F334" s="91"/>
      <c r="G334" s="11" t="s">
        <v>18</v>
      </c>
      <c r="H334" s="12">
        <v>0</v>
      </c>
      <c r="I334" s="17">
        <v>74750</v>
      </c>
      <c r="J334" s="12">
        <v>0</v>
      </c>
      <c r="K334" s="12">
        <v>0</v>
      </c>
      <c r="L334" s="12">
        <v>0</v>
      </c>
      <c r="M334" s="12">
        <v>0</v>
      </c>
      <c r="N334" s="12">
        <v>0</v>
      </c>
      <c r="O334" s="12">
        <v>0</v>
      </c>
      <c r="P334" s="12">
        <v>0</v>
      </c>
      <c r="Q334" s="12">
        <v>0</v>
      </c>
      <c r="R334" s="12">
        <v>0</v>
      </c>
      <c r="S334" s="12">
        <v>0</v>
      </c>
      <c r="T334" s="88"/>
      <c r="U334" s="88"/>
      <c r="V334" s="88"/>
      <c r="W334" s="88"/>
      <c r="X334" s="88"/>
      <c r="Y334" s="92"/>
      <c r="Z334" s="89"/>
      <c r="AA334" s="99"/>
    </row>
    <row r="335" spans="1:93" s="6" customFormat="1" x14ac:dyDescent="0.25">
      <c r="A335" s="46"/>
      <c r="B335" s="81"/>
      <c r="C335" s="90" t="s">
        <v>396</v>
      </c>
      <c r="D335" s="91" t="s">
        <v>397</v>
      </c>
      <c r="E335" s="91" t="s">
        <v>21</v>
      </c>
      <c r="F335" s="91">
        <v>2026</v>
      </c>
      <c r="G335" s="11" t="s">
        <v>16</v>
      </c>
      <c r="H335" s="12">
        <v>10</v>
      </c>
      <c r="I335" s="12">
        <v>10</v>
      </c>
      <c r="J335" s="12">
        <v>10</v>
      </c>
      <c r="K335" s="12">
        <v>10</v>
      </c>
      <c r="L335" s="12">
        <v>10</v>
      </c>
      <c r="M335" s="12">
        <v>10</v>
      </c>
      <c r="N335" s="12">
        <v>10</v>
      </c>
      <c r="O335" s="12">
        <v>10</v>
      </c>
      <c r="P335" s="12">
        <v>10</v>
      </c>
      <c r="Q335" s="12">
        <v>10</v>
      </c>
      <c r="R335" s="12">
        <v>10</v>
      </c>
      <c r="S335" s="12">
        <v>10</v>
      </c>
      <c r="T335" s="88"/>
      <c r="U335" s="88">
        <f>+Y335+Y336</f>
        <v>60000</v>
      </c>
      <c r="V335" s="88"/>
      <c r="W335" s="88"/>
      <c r="X335" s="88"/>
      <c r="Y335" s="14">
        <v>50000</v>
      </c>
      <c r="Z335" s="15">
        <v>2.2999999999999998</v>
      </c>
      <c r="AA335" s="94"/>
    </row>
    <row r="336" spans="1:93" s="6" customFormat="1" x14ac:dyDescent="0.25">
      <c r="A336" s="46"/>
      <c r="B336" s="82"/>
      <c r="C336" s="90"/>
      <c r="D336" s="91"/>
      <c r="E336" s="91"/>
      <c r="F336" s="91"/>
      <c r="G336" s="11" t="s">
        <v>18</v>
      </c>
      <c r="H336" s="12">
        <v>0</v>
      </c>
      <c r="I336" s="17">
        <v>74750</v>
      </c>
      <c r="J336" s="12">
        <v>0</v>
      </c>
      <c r="K336" s="12">
        <v>0</v>
      </c>
      <c r="L336" s="12">
        <v>0</v>
      </c>
      <c r="M336" s="12">
        <v>0</v>
      </c>
      <c r="N336" s="12">
        <v>0</v>
      </c>
      <c r="O336" s="12">
        <v>0</v>
      </c>
      <c r="P336" s="12">
        <v>0</v>
      </c>
      <c r="Q336" s="12">
        <v>0</v>
      </c>
      <c r="R336" s="12">
        <v>0</v>
      </c>
      <c r="S336" s="12">
        <v>0</v>
      </c>
      <c r="T336" s="88"/>
      <c r="U336" s="88"/>
      <c r="V336" s="88"/>
      <c r="W336" s="88"/>
      <c r="X336" s="88"/>
      <c r="Y336" s="14">
        <v>10000</v>
      </c>
      <c r="Z336" s="18">
        <v>2.6</v>
      </c>
      <c r="AA336" s="95"/>
    </row>
    <row r="337" spans="1:93" ht="14.25" customHeight="1" x14ac:dyDescent="0.25">
      <c r="B337" s="76">
        <v>85</v>
      </c>
      <c r="C337" s="96" t="s">
        <v>398</v>
      </c>
      <c r="D337" s="97"/>
      <c r="E337" s="65"/>
      <c r="F337" s="65"/>
      <c r="G337" s="65"/>
      <c r="H337" s="65"/>
      <c r="I337" s="65"/>
      <c r="J337" s="65"/>
      <c r="K337" s="65"/>
      <c r="L337" s="65"/>
      <c r="M337" s="65"/>
      <c r="N337" s="65"/>
      <c r="O337" s="65"/>
      <c r="P337" s="65"/>
      <c r="Q337" s="65"/>
      <c r="R337" s="65"/>
      <c r="S337" s="65"/>
      <c r="T337" s="35"/>
      <c r="U337" s="35"/>
      <c r="V337" s="35"/>
      <c r="W337" s="35"/>
      <c r="X337" s="35"/>
      <c r="Y337" s="35"/>
      <c r="Z337" s="36"/>
      <c r="AA337" s="5"/>
    </row>
    <row r="338" spans="1:93" s="6" customFormat="1" x14ac:dyDescent="0.25">
      <c r="A338" s="46"/>
      <c r="B338" s="81"/>
      <c r="C338" s="90" t="s">
        <v>399</v>
      </c>
      <c r="D338" s="91" t="s">
        <v>400</v>
      </c>
      <c r="E338" s="91" t="s">
        <v>86</v>
      </c>
      <c r="F338" s="91">
        <v>2026</v>
      </c>
      <c r="G338" s="11" t="s">
        <v>16</v>
      </c>
      <c r="H338" s="12">
        <v>0</v>
      </c>
      <c r="I338" s="12">
        <v>0</v>
      </c>
      <c r="J338" s="12">
        <v>1</v>
      </c>
      <c r="K338" s="12">
        <v>0</v>
      </c>
      <c r="L338" s="12">
        <v>1</v>
      </c>
      <c r="M338" s="12">
        <v>0</v>
      </c>
      <c r="N338" s="12">
        <v>1</v>
      </c>
      <c r="O338" s="12">
        <v>0</v>
      </c>
      <c r="P338" s="12">
        <v>1</v>
      </c>
      <c r="Q338" s="12">
        <v>0</v>
      </c>
      <c r="R338" s="12">
        <v>1</v>
      </c>
      <c r="S338" s="12">
        <v>0</v>
      </c>
      <c r="T338" s="88"/>
      <c r="U338" s="88">
        <v>8000</v>
      </c>
      <c r="V338" s="88"/>
      <c r="W338" s="88"/>
      <c r="X338" s="88"/>
      <c r="Y338" s="92">
        <f>SUM(U338:X339)</f>
        <v>8000</v>
      </c>
      <c r="Z338" s="89">
        <v>2.2999999999999998</v>
      </c>
      <c r="AA338" s="94"/>
    </row>
    <row r="339" spans="1:93" s="6" customFormat="1" x14ac:dyDescent="0.25">
      <c r="A339" s="46"/>
      <c r="B339" s="82"/>
      <c r="C339" s="90"/>
      <c r="D339" s="91"/>
      <c r="E339" s="91"/>
      <c r="F339" s="91"/>
      <c r="G339" s="11" t="s">
        <v>18</v>
      </c>
      <c r="H339" s="12">
        <v>0</v>
      </c>
      <c r="I339" s="12">
        <v>0</v>
      </c>
      <c r="J339" s="12">
        <v>0</v>
      </c>
      <c r="K339" s="12">
        <v>0</v>
      </c>
      <c r="L339" s="12">
        <v>0</v>
      </c>
      <c r="M339" s="12">
        <v>0</v>
      </c>
      <c r="N339" s="12">
        <v>0</v>
      </c>
      <c r="O339" s="12">
        <v>0</v>
      </c>
      <c r="P339" s="12">
        <v>0</v>
      </c>
      <c r="Q339" s="12">
        <v>0</v>
      </c>
      <c r="R339" s="12">
        <v>0</v>
      </c>
      <c r="S339" s="12">
        <v>0</v>
      </c>
      <c r="T339" s="88"/>
      <c r="U339" s="88"/>
      <c r="V339" s="88"/>
      <c r="W339" s="88"/>
      <c r="X339" s="88"/>
      <c r="Y339" s="92"/>
      <c r="Z339" s="89"/>
      <c r="AA339" s="95"/>
    </row>
    <row r="340" spans="1:93" s="6" customFormat="1" x14ac:dyDescent="0.25">
      <c r="A340" s="46"/>
      <c r="B340" s="81"/>
      <c r="C340" s="90" t="s">
        <v>401</v>
      </c>
      <c r="D340" s="91" t="s">
        <v>402</v>
      </c>
      <c r="E340" s="91" t="s">
        <v>221</v>
      </c>
      <c r="F340" s="91">
        <v>2026</v>
      </c>
      <c r="G340" s="11" t="s">
        <v>16</v>
      </c>
      <c r="H340" s="12">
        <v>0</v>
      </c>
      <c r="I340" s="12">
        <v>0</v>
      </c>
      <c r="J340" s="12">
        <v>1</v>
      </c>
      <c r="K340" s="12">
        <v>0</v>
      </c>
      <c r="L340" s="12">
        <v>0</v>
      </c>
      <c r="M340" s="12">
        <v>1</v>
      </c>
      <c r="N340" s="12">
        <v>0</v>
      </c>
      <c r="O340" s="12">
        <v>0</v>
      </c>
      <c r="P340" s="12">
        <v>1</v>
      </c>
      <c r="Q340" s="12">
        <v>0</v>
      </c>
      <c r="R340" s="12">
        <v>0</v>
      </c>
      <c r="S340" s="12">
        <v>1</v>
      </c>
      <c r="T340" s="88"/>
      <c r="U340" s="88">
        <v>5000</v>
      </c>
      <c r="V340" s="88"/>
      <c r="W340" s="88"/>
      <c r="X340" s="88"/>
      <c r="Y340" s="92">
        <f>SUM(U340:X341)</f>
        <v>5000</v>
      </c>
      <c r="Z340" s="89">
        <v>2.2999999999999998</v>
      </c>
      <c r="AA340" s="94"/>
    </row>
    <row r="341" spans="1:93" s="6" customFormat="1" x14ac:dyDescent="0.25">
      <c r="A341" s="46"/>
      <c r="B341" s="82"/>
      <c r="C341" s="90"/>
      <c r="D341" s="91"/>
      <c r="E341" s="91"/>
      <c r="F341" s="91"/>
      <c r="G341" s="11" t="s">
        <v>18</v>
      </c>
      <c r="H341" s="12">
        <v>0</v>
      </c>
      <c r="I341" s="17">
        <v>10000</v>
      </c>
      <c r="J341" s="12">
        <v>0</v>
      </c>
      <c r="K341" s="12">
        <v>0</v>
      </c>
      <c r="L341" s="12">
        <v>0</v>
      </c>
      <c r="M341" s="12">
        <v>0</v>
      </c>
      <c r="N341" s="12">
        <v>0</v>
      </c>
      <c r="O341" s="12">
        <v>0</v>
      </c>
      <c r="P341" s="12">
        <v>0</v>
      </c>
      <c r="Q341" s="12">
        <v>0</v>
      </c>
      <c r="R341" s="12">
        <v>0</v>
      </c>
      <c r="S341" s="12">
        <v>0</v>
      </c>
      <c r="T341" s="88"/>
      <c r="U341" s="88"/>
      <c r="V341" s="88"/>
      <c r="W341" s="88"/>
      <c r="X341" s="88"/>
      <c r="Y341" s="92"/>
      <c r="Z341" s="89"/>
      <c r="AA341" s="95"/>
    </row>
    <row r="342" spans="1:93" s="6" customFormat="1" x14ac:dyDescent="0.25">
      <c r="A342" s="46"/>
      <c r="B342" s="81"/>
      <c r="C342" s="90" t="s">
        <v>403</v>
      </c>
      <c r="D342" s="91" t="s">
        <v>404</v>
      </c>
      <c r="E342" s="91" t="s">
        <v>86</v>
      </c>
      <c r="F342" s="91">
        <v>2026</v>
      </c>
      <c r="G342" s="11" t="s">
        <v>16</v>
      </c>
      <c r="H342" s="12">
        <v>0</v>
      </c>
      <c r="I342" s="12">
        <v>0</v>
      </c>
      <c r="J342" s="12">
        <v>1</v>
      </c>
      <c r="K342" s="12">
        <v>0</v>
      </c>
      <c r="L342" s="12">
        <v>0</v>
      </c>
      <c r="M342" s="12">
        <v>1</v>
      </c>
      <c r="N342" s="12">
        <v>0</v>
      </c>
      <c r="O342" s="12">
        <v>0</v>
      </c>
      <c r="P342" s="12">
        <v>0</v>
      </c>
      <c r="Q342" s="12">
        <v>0</v>
      </c>
      <c r="R342" s="12">
        <v>0</v>
      </c>
      <c r="S342" s="12">
        <v>1</v>
      </c>
      <c r="T342" s="88"/>
      <c r="U342" s="88">
        <v>5000</v>
      </c>
      <c r="V342" s="88"/>
      <c r="W342" s="88"/>
      <c r="X342" s="88"/>
      <c r="Y342" s="92">
        <f>SUM(U342:X343)</f>
        <v>5000</v>
      </c>
      <c r="Z342" s="89">
        <v>2.2999999999999998</v>
      </c>
      <c r="AA342" s="94"/>
    </row>
    <row r="343" spans="1:93" s="6" customFormat="1" x14ac:dyDescent="0.25">
      <c r="A343" s="46"/>
      <c r="B343" s="82"/>
      <c r="C343" s="90"/>
      <c r="D343" s="91"/>
      <c r="E343" s="91"/>
      <c r="F343" s="91"/>
      <c r="G343" s="11" t="s">
        <v>18</v>
      </c>
      <c r="H343" s="12">
        <v>0</v>
      </c>
      <c r="I343" s="17">
        <v>1500</v>
      </c>
      <c r="J343" s="12">
        <v>0</v>
      </c>
      <c r="K343" s="12">
        <v>0</v>
      </c>
      <c r="L343" s="12">
        <v>0</v>
      </c>
      <c r="M343" s="12">
        <v>0</v>
      </c>
      <c r="N343" s="12">
        <v>0</v>
      </c>
      <c r="O343" s="12">
        <v>0</v>
      </c>
      <c r="P343" s="12">
        <v>0</v>
      </c>
      <c r="Q343" s="12">
        <v>0</v>
      </c>
      <c r="R343" s="12">
        <v>0</v>
      </c>
      <c r="S343" s="12">
        <v>0</v>
      </c>
      <c r="T343" s="88"/>
      <c r="U343" s="88"/>
      <c r="V343" s="88"/>
      <c r="W343" s="88"/>
      <c r="X343" s="88"/>
      <c r="Y343" s="92"/>
      <c r="Z343" s="89"/>
      <c r="AA343" s="95"/>
    </row>
    <row r="344" spans="1:93" s="6" customFormat="1" x14ac:dyDescent="0.25">
      <c r="A344" s="46"/>
      <c r="B344" s="81"/>
      <c r="C344" s="90" t="s">
        <v>405</v>
      </c>
      <c r="D344" s="91" t="s">
        <v>406</v>
      </c>
      <c r="E344" s="91" t="s">
        <v>407</v>
      </c>
      <c r="F344" s="91">
        <v>2026</v>
      </c>
      <c r="G344" s="11" t="s">
        <v>16</v>
      </c>
      <c r="H344" s="12">
        <v>0</v>
      </c>
      <c r="I344" s="12">
        <v>0</v>
      </c>
      <c r="J344" s="12">
        <v>1</v>
      </c>
      <c r="K344" s="12">
        <v>0</v>
      </c>
      <c r="L344" s="12">
        <v>0</v>
      </c>
      <c r="M344" s="12">
        <v>1</v>
      </c>
      <c r="N344" s="12">
        <v>0</v>
      </c>
      <c r="O344" s="12">
        <v>0</v>
      </c>
      <c r="P344" s="12">
        <v>1</v>
      </c>
      <c r="Q344" s="12">
        <v>0</v>
      </c>
      <c r="R344" s="12">
        <v>0</v>
      </c>
      <c r="S344" s="12">
        <v>1</v>
      </c>
      <c r="T344" s="88"/>
      <c r="U344" s="88">
        <v>8000</v>
      </c>
      <c r="V344" s="88"/>
      <c r="W344" s="88"/>
      <c r="X344" s="88"/>
      <c r="Y344" s="92">
        <f>SUM(U344:X345)</f>
        <v>8000</v>
      </c>
      <c r="Z344" s="89">
        <v>2.2999999999999998</v>
      </c>
      <c r="AA344" s="94"/>
    </row>
    <row r="345" spans="1:93" s="6" customFormat="1" x14ac:dyDescent="0.25">
      <c r="A345" s="46"/>
      <c r="B345" s="82"/>
      <c r="C345" s="90"/>
      <c r="D345" s="91"/>
      <c r="E345" s="91"/>
      <c r="F345" s="91"/>
      <c r="G345" s="11" t="s">
        <v>18</v>
      </c>
      <c r="H345" s="12">
        <v>0</v>
      </c>
      <c r="I345" s="12">
        <v>0</v>
      </c>
      <c r="J345" s="12">
        <v>0</v>
      </c>
      <c r="K345" s="12">
        <v>0</v>
      </c>
      <c r="L345" s="12">
        <v>0</v>
      </c>
      <c r="M345" s="12">
        <v>0</v>
      </c>
      <c r="N345" s="12">
        <v>0</v>
      </c>
      <c r="O345" s="12">
        <v>0</v>
      </c>
      <c r="P345" s="12">
        <v>0</v>
      </c>
      <c r="Q345" s="12">
        <v>0</v>
      </c>
      <c r="R345" s="12">
        <v>0</v>
      </c>
      <c r="S345" s="12">
        <v>0</v>
      </c>
      <c r="T345" s="88"/>
      <c r="U345" s="88"/>
      <c r="V345" s="88"/>
      <c r="W345" s="88"/>
      <c r="X345" s="88"/>
      <c r="Y345" s="92"/>
      <c r="Z345" s="89"/>
      <c r="AA345" s="95"/>
    </row>
    <row r="346" spans="1:93" s="6" customFormat="1" x14ac:dyDescent="0.25">
      <c r="A346" s="49"/>
      <c r="B346" s="81"/>
      <c r="C346" s="90" t="s">
        <v>408</v>
      </c>
      <c r="D346" s="91" t="s">
        <v>530</v>
      </c>
      <c r="E346" s="91" t="s">
        <v>407</v>
      </c>
      <c r="F346" s="91">
        <v>2026</v>
      </c>
      <c r="G346" s="11" t="s">
        <v>16</v>
      </c>
      <c r="H346" s="12">
        <v>0</v>
      </c>
      <c r="I346" s="12">
        <v>0</v>
      </c>
      <c r="J346" s="12">
        <v>1</v>
      </c>
      <c r="K346" s="12">
        <v>0</v>
      </c>
      <c r="L346" s="12">
        <v>0</v>
      </c>
      <c r="M346" s="12">
        <v>0</v>
      </c>
      <c r="N346" s="12">
        <v>0</v>
      </c>
      <c r="O346" s="12">
        <v>0</v>
      </c>
      <c r="P346" s="12">
        <v>0</v>
      </c>
      <c r="Q346" s="12">
        <v>0</v>
      </c>
      <c r="R346" s="12">
        <v>0</v>
      </c>
      <c r="S346" s="12">
        <v>0</v>
      </c>
      <c r="T346" s="88"/>
      <c r="U346" s="88">
        <v>20000</v>
      </c>
      <c r="V346" s="88"/>
      <c r="W346" s="88"/>
      <c r="X346" s="88"/>
      <c r="Y346" s="92">
        <f>SUM(U346:X347)</f>
        <v>20000</v>
      </c>
      <c r="Z346" s="89">
        <v>2.2999999999999998</v>
      </c>
      <c r="AA346" s="94"/>
    </row>
    <row r="347" spans="1:93" s="6" customFormat="1" x14ac:dyDescent="0.25">
      <c r="A347" s="49"/>
      <c r="B347" s="82"/>
      <c r="C347" s="90"/>
      <c r="D347" s="91"/>
      <c r="E347" s="91"/>
      <c r="F347" s="91"/>
      <c r="G347" s="11" t="s">
        <v>18</v>
      </c>
      <c r="H347" s="12">
        <v>0</v>
      </c>
      <c r="I347" s="17">
        <v>6000</v>
      </c>
      <c r="J347" s="12">
        <v>0</v>
      </c>
      <c r="K347" s="12">
        <v>0</v>
      </c>
      <c r="L347" s="12">
        <v>0</v>
      </c>
      <c r="M347" s="12">
        <v>0</v>
      </c>
      <c r="N347" s="12">
        <v>0</v>
      </c>
      <c r="O347" s="12">
        <v>0</v>
      </c>
      <c r="P347" s="12">
        <v>0</v>
      </c>
      <c r="Q347" s="12">
        <v>0</v>
      </c>
      <c r="R347" s="12">
        <v>0</v>
      </c>
      <c r="S347" s="12">
        <v>0</v>
      </c>
      <c r="T347" s="88"/>
      <c r="U347" s="88"/>
      <c r="V347" s="88"/>
      <c r="W347" s="88"/>
      <c r="X347" s="88"/>
      <c r="Y347" s="92"/>
      <c r="Z347" s="89"/>
      <c r="AA347" s="95"/>
    </row>
    <row r="348" spans="1:93" s="6" customFormat="1" x14ac:dyDescent="0.25">
      <c r="A348" s="46"/>
      <c r="B348" s="81"/>
      <c r="C348" s="90" t="s">
        <v>409</v>
      </c>
      <c r="D348" s="91" t="s">
        <v>410</v>
      </c>
      <c r="E348" s="91" t="s">
        <v>21</v>
      </c>
      <c r="F348" s="91">
        <v>2026</v>
      </c>
      <c r="G348" s="11" t="s">
        <v>16</v>
      </c>
      <c r="H348" s="12">
        <v>5</v>
      </c>
      <c r="I348" s="12">
        <v>5</v>
      </c>
      <c r="J348" s="12">
        <v>5</v>
      </c>
      <c r="K348" s="12">
        <v>5</v>
      </c>
      <c r="L348" s="12">
        <v>5</v>
      </c>
      <c r="M348" s="12">
        <v>5</v>
      </c>
      <c r="N348" s="12">
        <v>5</v>
      </c>
      <c r="O348" s="12">
        <v>5</v>
      </c>
      <c r="P348" s="12">
        <v>5</v>
      </c>
      <c r="Q348" s="12">
        <v>5</v>
      </c>
      <c r="R348" s="12">
        <v>5</v>
      </c>
      <c r="S348" s="12">
        <v>5</v>
      </c>
      <c r="T348" s="88"/>
      <c r="U348" s="88">
        <f>+Y348+Y349</f>
        <v>30000</v>
      </c>
      <c r="V348" s="88"/>
      <c r="W348" s="88"/>
      <c r="X348" s="88"/>
      <c r="Y348" s="14">
        <v>25000</v>
      </c>
      <c r="Z348" s="15">
        <v>2.2999999999999998</v>
      </c>
      <c r="AA348" s="94"/>
    </row>
    <row r="349" spans="1:93" s="6" customFormat="1" x14ac:dyDescent="0.25">
      <c r="A349" s="46"/>
      <c r="B349" s="82"/>
      <c r="C349" s="90"/>
      <c r="D349" s="91"/>
      <c r="E349" s="91"/>
      <c r="F349" s="91"/>
      <c r="G349" s="11" t="s">
        <v>18</v>
      </c>
      <c r="H349" s="12">
        <v>0</v>
      </c>
      <c r="I349" s="17">
        <v>12500</v>
      </c>
      <c r="J349" s="12">
        <v>0</v>
      </c>
      <c r="K349" s="12">
        <v>0</v>
      </c>
      <c r="L349" s="12">
        <v>0</v>
      </c>
      <c r="M349" s="12">
        <v>0</v>
      </c>
      <c r="N349" s="12">
        <v>0</v>
      </c>
      <c r="O349" s="12">
        <v>0</v>
      </c>
      <c r="P349" s="12">
        <v>0</v>
      </c>
      <c r="Q349" s="12">
        <v>0</v>
      </c>
      <c r="R349" s="12">
        <v>0</v>
      </c>
      <c r="S349" s="12">
        <v>0</v>
      </c>
      <c r="T349" s="88"/>
      <c r="U349" s="88"/>
      <c r="V349" s="88"/>
      <c r="W349" s="88"/>
      <c r="X349" s="88"/>
      <c r="Y349" s="14">
        <v>5000</v>
      </c>
      <c r="Z349" s="18">
        <v>2.6</v>
      </c>
      <c r="AA349" s="95"/>
    </row>
    <row r="350" spans="1:93" s="10" customFormat="1" ht="15" customHeight="1" x14ac:dyDescent="0.25">
      <c r="A350" s="47">
        <v>19</v>
      </c>
      <c r="B350" s="76">
        <v>97</v>
      </c>
      <c r="C350" s="123" t="s">
        <v>411</v>
      </c>
      <c r="D350" s="124"/>
      <c r="E350" s="63"/>
      <c r="F350" s="63"/>
      <c r="G350" s="63"/>
      <c r="H350" s="63"/>
      <c r="I350" s="63"/>
      <c r="J350" s="63"/>
      <c r="K350" s="63"/>
      <c r="L350" s="63"/>
      <c r="M350" s="63"/>
      <c r="N350" s="63"/>
      <c r="O350" s="63"/>
      <c r="P350" s="63"/>
      <c r="Q350" s="63"/>
      <c r="R350" s="63"/>
      <c r="S350" s="64"/>
      <c r="T350" s="19"/>
      <c r="U350" s="19"/>
      <c r="V350" s="19"/>
      <c r="W350" s="19"/>
      <c r="X350" s="19"/>
      <c r="Y350" s="7"/>
      <c r="Z350" s="8"/>
      <c r="AA350" s="9"/>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row>
    <row r="351" spans="1:93" s="6" customFormat="1" x14ac:dyDescent="0.25">
      <c r="A351" s="48"/>
      <c r="B351" s="81"/>
      <c r="C351" s="90" t="s">
        <v>412</v>
      </c>
      <c r="D351" s="91" t="s">
        <v>413</v>
      </c>
      <c r="E351" s="91" t="s">
        <v>140</v>
      </c>
      <c r="F351" s="91">
        <v>2026</v>
      </c>
      <c r="G351" s="11" t="s">
        <v>16</v>
      </c>
      <c r="H351" s="12">
        <v>1</v>
      </c>
      <c r="I351" s="12">
        <v>1</v>
      </c>
      <c r="J351" s="12">
        <v>1</v>
      </c>
      <c r="K351" s="12">
        <v>1</v>
      </c>
      <c r="L351" s="12">
        <v>1</v>
      </c>
      <c r="M351" s="12">
        <v>1</v>
      </c>
      <c r="N351" s="12">
        <v>1</v>
      </c>
      <c r="O351" s="12">
        <v>1</v>
      </c>
      <c r="P351" s="12">
        <v>1</v>
      </c>
      <c r="Q351" s="12">
        <v>1</v>
      </c>
      <c r="R351" s="12">
        <v>1</v>
      </c>
      <c r="S351" s="12">
        <v>1</v>
      </c>
      <c r="T351" s="88"/>
      <c r="U351" s="88">
        <v>40000</v>
      </c>
      <c r="V351" s="88"/>
      <c r="W351" s="88">
        <v>140000</v>
      </c>
      <c r="X351" s="88"/>
      <c r="Y351" s="92">
        <f>SUM(U351:X352)</f>
        <v>180000</v>
      </c>
      <c r="Z351" s="89">
        <v>2.2999999999999998</v>
      </c>
      <c r="AA351" s="94"/>
    </row>
    <row r="352" spans="1:93" s="6" customFormat="1" x14ac:dyDescent="0.25">
      <c r="A352" s="48"/>
      <c r="B352" s="82"/>
      <c r="C352" s="90"/>
      <c r="D352" s="91"/>
      <c r="E352" s="91"/>
      <c r="F352" s="91"/>
      <c r="G352" s="11" t="s">
        <v>18</v>
      </c>
      <c r="H352" s="12">
        <v>0</v>
      </c>
      <c r="I352" s="17">
        <v>340000</v>
      </c>
      <c r="J352" s="12">
        <v>0</v>
      </c>
      <c r="K352" s="12">
        <v>0</v>
      </c>
      <c r="L352" s="12">
        <v>0</v>
      </c>
      <c r="M352" s="12">
        <v>0</v>
      </c>
      <c r="N352" s="12">
        <v>0</v>
      </c>
      <c r="O352" s="12">
        <v>0</v>
      </c>
      <c r="P352" s="12">
        <v>0</v>
      </c>
      <c r="Q352" s="12">
        <v>0</v>
      </c>
      <c r="R352" s="12">
        <v>0</v>
      </c>
      <c r="S352" s="12">
        <v>0</v>
      </c>
      <c r="T352" s="88"/>
      <c r="U352" s="88"/>
      <c r="V352" s="88"/>
      <c r="W352" s="88"/>
      <c r="X352" s="88"/>
      <c r="Y352" s="92"/>
      <c r="Z352" s="89"/>
      <c r="AA352" s="95"/>
    </row>
    <row r="353" spans="1:93" s="6" customFormat="1" x14ac:dyDescent="0.25">
      <c r="A353" s="48"/>
      <c r="B353" s="81"/>
      <c r="C353" s="116" t="s">
        <v>414</v>
      </c>
      <c r="D353" s="115" t="s">
        <v>415</v>
      </c>
      <c r="E353" s="11"/>
      <c r="F353" s="11"/>
      <c r="G353" s="11"/>
      <c r="H353" s="12"/>
      <c r="I353" s="17"/>
      <c r="J353" s="12"/>
      <c r="K353" s="12"/>
      <c r="L353" s="12"/>
      <c r="M353" s="12"/>
      <c r="N353" s="12"/>
      <c r="O353" s="12"/>
      <c r="P353" s="12"/>
      <c r="Q353" s="12"/>
      <c r="R353" s="12"/>
      <c r="S353" s="12"/>
      <c r="T353" s="88"/>
      <c r="U353" s="88">
        <v>30000</v>
      </c>
      <c r="V353" s="88"/>
      <c r="W353" s="88">
        <v>180000</v>
      </c>
      <c r="X353" s="88"/>
      <c r="Y353" s="92">
        <f>SUM(U353:X354)</f>
        <v>210000</v>
      </c>
      <c r="Z353" s="89">
        <v>2.2999999999999998</v>
      </c>
      <c r="AA353" s="94"/>
    </row>
    <row r="354" spans="1:93" s="6" customFormat="1" x14ac:dyDescent="0.25">
      <c r="A354" s="48"/>
      <c r="B354" s="82"/>
      <c r="C354" s="116"/>
      <c r="D354" s="115"/>
      <c r="E354" s="11"/>
      <c r="F354" s="11"/>
      <c r="G354" s="11"/>
      <c r="H354" s="12"/>
      <c r="I354" s="17"/>
      <c r="J354" s="12"/>
      <c r="K354" s="12"/>
      <c r="L354" s="12"/>
      <c r="M354" s="12"/>
      <c r="N354" s="12"/>
      <c r="O354" s="12"/>
      <c r="P354" s="12"/>
      <c r="Q354" s="12"/>
      <c r="R354" s="12"/>
      <c r="S354" s="12"/>
      <c r="T354" s="88"/>
      <c r="U354" s="88"/>
      <c r="V354" s="88"/>
      <c r="W354" s="88"/>
      <c r="X354" s="88"/>
      <c r="Y354" s="92"/>
      <c r="Z354" s="89"/>
      <c r="AA354" s="95"/>
    </row>
    <row r="355" spans="1:93" s="6" customFormat="1" x14ac:dyDescent="0.25">
      <c r="A355" s="46"/>
      <c r="B355" s="81"/>
      <c r="C355" s="90" t="s">
        <v>416</v>
      </c>
      <c r="D355" s="91" t="s">
        <v>410</v>
      </c>
      <c r="E355" s="91" t="s">
        <v>21</v>
      </c>
      <c r="F355" s="91">
        <v>2026</v>
      </c>
      <c r="G355" s="11" t="s">
        <v>16</v>
      </c>
      <c r="H355" s="12">
        <v>5</v>
      </c>
      <c r="I355" s="12">
        <v>5</v>
      </c>
      <c r="J355" s="12">
        <v>5</v>
      </c>
      <c r="K355" s="12">
        <v>5</v>
      </c>
      <c r="L355" s="12">
        <v>5</v>
      </c>
      <c r="M355" s="12">
        <v>5</v>
      </c>
      <c r="N355" s="12">
        <v>5</v>
      </c>
      <c r="O355" s="12">
        <v>5</v>
      </c>
      <c r="P355" s="12">
        <v>5</v>
      </c>
      <c r="Q355" s="12">
        <v>5</v>
      </c>
      <c r="R355" s="12">
        <v>5</v>
      </c>
      <c r="S355" s="12">
        <v>5</v>
      </c>
      <c r="T355" s="88"/>
      <c r="U355" s="88">
        <f>+Y355+Y356</f>
        <v>45000</v>
      </c>
      <c r="V355" s="88"/>
      <c r="W355" s="88"/>
      <c r="X355" s="88"/>
      <c r="Y355" s="14">
        <v>40000</v>
      </c>
      <c r="Z355" s="15">
        <v>2.2999999999999998</v>
      </c>
      <c r="AA355" s="94"/>
    </row>
    <row r="356" spans="1:93" s="6" customFormat="1" x14ac:dyDescent="0.25">
      <c r="A356" s="46"/>
      <c r="B356" s="82"/>
      <c r="C356" s="90"/>
      <c r="D356" s="91"/>
      <c r="E356" s="91"/>
      <c r="F356" s="91"/>
      <c r="G356" s="11" t="s">
        <v>18</v>
      </c>
      <c r="H356" s="12">
        <v>0</v>
      </c>
      <c r="I356" s="17">
        <v>19999.259999999998</v>
      </c>
      <c r="J356" s="12">
        <v>0</v>
      </c>
      <c r="K356" s="12">
        <v>0</v>
      </c>
      <c r="L356" s="12">
        <v>0</v>
      </c>
      <c r="M356" s="12">
        <v>0</v>
      </c>
      <c r="N356" s="12">
        <v>0</v>
      </c>
      <c r="O356" s="12">
        <v>0</v>
      </c>
      <c r="P356" s="12">
        <v>0</v>
      </c>
      <c r="Q356" s="12">
        <v>0</v>
      </c>
      <c r="R356" s="12">
        <v>0</v>
      </c>
      <c r="S356" s="12">
        <v>0</v>
      </c>
      <c r="T356" s="88"/>
      <c r="U356" s="88"/>
      <c r="V356" s="88"/>
      <c r="W356" s="88"/>
      <c r="X356" s="88"/>
      <c r="Y356" s="14">
        <v>5000</v>
      </c>
      <c r="Z356" s="18">
        <v>2.6</v>
      </c>
      <c r="AA356" s="95"/>
    </row>
    <row r="357" spans="1:93" s="10" customFormat="1" ht="15" customHeight="1" x14ac:dyDescent="0.25">
      <c r="A357" s="47">
        <v>20</v>
      </c>
      <c r="B357" s="76">
        <v>68</v>
      </c>
      <c r="C357" s="123" t="s">
        <v>417</v>
      </c>
      <c r="D357" s="124"/>
      <c r="E357" s="63"/>
      <c r="F357" s="63"/>
      <c r="G357" s="63"/>
      <c r="H357" s="63"/>
      <c r="I357" s="63"/>
      <c r="J357" s="63"/>
      <c r="K357" s="63"/>
      <c r="L357" s="63"/>
      <c r="M357" s="63"/>
      <c r="N357" s="63"/>
      <c r="O357" s="63"/>
      <c r="P357" s="63"/>
      <c r="Q357" s="63"/>
      <c r="R357" s="63"/>
      <c r="S357" s="64"/>
      <c r="T357" s="19"/>
      <c r="U357" s="19"/>
      <c r="V357" s="19"/>
      <c r="W357" s="19"/>
      <c r="X357" s="19"/>
      <c r="Y357" s="7"/>
      <c r="Z357" s="8"/>
      <c r="AA357" s="9"/>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row>
    <row r="358" spans="1:93" s="6" customFormat="1" x14ac:dyDescent="0.25">
      <c r="A358" s="46"/>
      <c r="B358" s="81"/>
      <c r="C358" s="90" t="s">
        <v>418</v>
      </c>
      <c r="D358" s="91" t="s">
        <v>419</v>
      </c>
      <c r="E358" s="91" t="s">
        <v>21</v>
      </c>
      <c r="F358" s="91">
        <v>2026</v>
      </c>
      <c r="G358" s="11" t="s">
        <v>16</v>
      </c>
      <c r="H358" s="12">
        <v>20</v>
      </c>
      <c r="I358" s="12">
        <v>20</v>
      </c>
      <c r="J358" s="12">
        <v>20</v>
      </c>
      <c r="K358" s="12">
        <v>20</v>
      </c>
      <c r="L358" s="12">
        <v>20</v>
      </c>
      <c r="M358" s="12">
        <v>20</v>
      </c>
      <c r="N358" s="12">
        <v>20</v>
      </c>
      <c r="O358" s="12">
        <v>20</v>
      </c>
      <c r="P358" s="12">
        <v>20</v>
      </c>
      <c r="Q358" s="12">
        <v>20</v>
      </c>
      <c r="R358" s="12">
        <v>20</v>
      </c>
      <c r="S358" s="12">
        <v>20</v>
      </c>
      <c r="T358" s="88"/>
      <c r="U358" s="88">
        <f>+Y358+Y359</f>
        <v>100000</v>
      </c>
      <c r="V358" s="88"/>
      <c r="W358" s="88"/>
      <c r="X358" s="88"/>
      <c r="Y358" s="14">
        <v>90000</v>
      </c>
      <c r="Z358" s="15">
        <v>2.2999999999999998</v>
      </c>
      <c r="AA358" s="94"/>
    </row>
    <row r="359" spans="1:93" s="6" customFormat="1" x14ac:dyDescent="0.25">
      <c r="A359" s="46"/>
      <c r="B359" s="82"/>
      <c r="C359" s="90"/>
      <c r="D359" s="91"/>
      <c r="E359" s="91"/>
      <c r="F359" s="91"/>
      <c r="G359" s="11" t="s">
        <v>18</v>
      </c>
      <c r="H359" s="12">
        <v>12</v>
      </c>
      <c r="I359" s="17">
        <v>25637.5</v>
      </c>
      <c r="J359" s="17">
        <v>5000</v>
      </c>
      <c r="K359" s="17">
        <v>1000</v>
      </c>
      <c r="L359" s="12">
        <v>0</v>
      </c>
      <c r="M359" s="17">
        <v>1600</v>
      </c>
      <c r="N359" s="17">
        <v>16000</v>
      </c>
      <c r="O359" s="12">
        <v>0</v>
      </c>
      <c r="P359" s="12">
        <v>0</v>
      </c>
      <c r="Q359" s="12">
        <v>0</v>
      </c>
      <c r="R359" s="12">
        <v>0</v>
      </c>
      <c r="S359" s="12">
        <v>0</v>
      </c>
      <c r="T359" s="88"/>
      <c r="U359" s="88"/>
      <c r="V359" s="88"/>
      <c r="W359" s="88"/>
      <c r="X359" s="88"/>
      <c r="Y359" s="14">
        <v>10000</v>
      </c>
      <c r="Z359" s="18">
        <v>2.6</v>
      </c>
      <c r="AA359" s="95"/>
    </row>
    <row r="360" spans="1:93" s="10" customFormat="1" ht="15" customHeight="1" x14ac:dyDescent="0.25">
      <c r="A360" s="47">
        <v>21</v>
      </c>
      <c r="B360" s="76">
        <v>89</v>
      </c>
      <c r="C360" s="123" t="s">
        <v>420</v>
      </c>
      <c r="D360" s="124"/>
      <c r="E360" s="63"/>
      <c r="F360" s="63"/>
      <c r="G360" s="63"/>
      <c r="H360" s="63"/>
      <c r="I360" s="63"/>
      <c r="J360" s="63"/>
      <c r="K360" s="63"/>
      <c r="L360" s="63"/>
      <c r="M360" s="63"/>
      <c r="N360" s="63"/>
      <c r="O360" s="63"/>
      <c r="P360" s="63"/>
      <c r="Q360" s="63"/>
      <c r="R360" s="63"/>
      <c r="S360" s="64"/>
      <c r="T360" s="19"/>
      <c r="U360" s="19"/>
      <c r="V360" s="19"/>
      <c r="W360" s="19"/>
      <c r="X360" s="19"/>
      <c r="Y360" s="7"/>
      <c r="Z360" s="8"/>
      <c r="AA360" s="9"/>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row>
    <row r="361" spans="1:93" s="6" customFormat="1" ht="38.25" x14ac:dyDescent="0.25">
      <c r="A361" s="46"/>
      <c r="B361" s="37"/>
      <c r="C361" s="90" t="s">
        <v>421</v>
      </c>
      <c r="D361" s="91" t="s">
        <v>422</v>
      </c>
      <c r="E361" s="91" t="s">
        <v>21</v>
      </c>
      <c r="F361" s="91">
        <v>2026</v>
      </c>
      <c r="G361" s="11" t="s">
        <v>16</v>
      </c>
      <c r="H361" s="12">
        <v>20</v>
      </c>
      <c r="I361" s="12">
        <v>20</v>
      </c>
      <c r="J361" s="12">
        <v>20</v>
      </c>
      <c r="K361" s="12">
        <v>20</v>
      </c>
      <c r="L361" s="12">
        <v>20</v>
      </c>
      <c r="M361" s="12">
        <v>20</v>
      </c>
      <c r="N361" s="12">
        <v>20</v>
      </c>
      <c r="O361" s="12">
        <v>20</v>
      </c>
      <c r="P361" s="12">
        <v>20</v>
      </c>
      <c r="Q361" s="12">
        <v>20</v>
      </c>
      <c r="R361" s="12">
        <v>20</v>
      </c>
      <c r="S361" s="12">
        <v>20</v>
      </c>
      <c r="T361" s="88"/>
      <c r="U361" s="88">
        <f>+Y362+Y363</f>
        <v>55000</v>
      </c>
      <c r="V361" s="88">
        <v>622390</v>
      </c>
      <c r="W361" s="88"/>
      <c r="X361" s="88"/>
      <c r="Y361" s="14">
        <f>+V361</f>
        <v>622390</v>
      </c>
      <c r="Z361" s="22">
        <v>2.2000000000000002</v>
      </c>
      <c r="AA361" s="20" t="s">
        <v>423</v>
      </c>
    </row>
    <row r="362" spans="1:93" s="6" customFormat="1" x14ac:dyDescent="0.25">
      <c r="A362" s="46"/>
      <c r="B362" s="83"/>
      <c r="C362" s="90"/>
      <c r="D362" s="91"/>
      <c r="E362" s="91"/>
      <c r="F362" s="91"/>
      <c r="G362" s="11"/>
      <c r="H362" s="12"/>
      <c r="I362" s="12"/>
      <c r="J362" s="12"/>
      <c r="K362" s="12"/>
      <c r="L362" s="12"/>
      <c r="M362" s="12"/>
      <c r="N362" s="12"/>
      <c r="O362" s="12"/>
      <c r="P362" s="12"/>
      <c r="Q362" s="12"/>
      <c r="R362" s="12"/>
      <c r="S362" s="12"/>
      <c r="T362" s="88"/>
      <c r="U362" s="88"/>
      <c r="V362" s="88"/>
      <c r="W362" s="88"/>
      <c r="X362" s="88"/>
      <c r="Y362" s="14">
        <v>50000</v>
      </c>
      <c r="Z362" s="15">
        <v>2.2999999999999998</v>
      </c>
      <c r="AA362" s="83"/>
    </row>
    <row r="363" spans="1:93" s="6" customFormat="1" x14ac:dyDescent="0.25">
      <c r="A363" s="46"/>
      <c r="B363" s="84"/>
      <c r="C363" s="90"/>
      <c r="D363" s="91"/>
      <c r="E363" s="91"/>
      <c r="F363" s="91"/>
      <c r="G363" s="11" t="s">
        <v>18</v>
      </c>
      <c r="H363" s="17">
        <v>22462.5</v>
      </c>
      <c r="I363" s="17">
        <v>19137.5</v>
      </c>
      <c r="J363" s="12">
        <v>0</v>
      </c>
      <c r="K363" s="12">
        <v>0</v>
      </c>
      <c r="L363" s="12">
        <v>0</v>
      </c>
      <c r="M363" s="12">
        <v>0</v>
      </c>
      <c r="N363" s="12">
        <v>0</v>
      </c>
      <c r="O363" s="12">
        <v>0</v>
      </c>
      <c r="P363" s="12">
        <v>0</v>
      </c>
      <c r="Q363" s="12">
        <v>0</v>
      </c>
      <c r="R363" s="12">
        <v>0</v>
      </c>
      <c r="S363" s="12">
        <v>0</v>
      </c>
      <c r="T363" s="88"/>
      <c r="U363" s="88"/>
      <c r="V363" s="88"/>
      <c r="W363" s="88"/>
      <c r="X363" s="88"/>
      <c r="Y363" s="14">
        <v>5000</v>
      </c>
      <c r="Z363" s="18">
        <v>2.6</v>
      </c>
      <c r="AA363" s="84"/>
    </row>
    <row r="364" spans="1:93" ht="14.25" customHeight="1" x14ac:dyDescent="0.25">
      <c r="B364" s="76">
        <v>89</v>
      </c>
      <c r="C364" s="96" t="s">
        <v>468</v>
      </c>
      <c r="D364" s="97"/>
      <c r="E364" s="65"/>
      <c r="F364" s="65"/>
      <c r="G364" s="65"/>
      <c r="H364" s="65"/>
      <c r="I364" s="65"/>
      <c r="J364" s="65"/>
      <c r="K364" s="65"/>
      <c r="L364" s="65"/>
      <c r="M364" s="65"/>
      <c r="N364" s="65"/>
      <c r="O364" s="65"/>
      <c r="P364" s="65"/>
      <c r="Q364" s="65"/>
      <c r="R364" s="65"/>
      <c r="S364" s="65"/>
      <c r="T364" s="35"/>
      <c r="U364" s="35"/>
      <c r="V364" s="35"/>
      <c r="W364" s="35"/>
      <c r="X364" s="35"/>
      <c r="Y364" s="35"/>
      <c r="Z364" s="36"/>
      <c r="AA364" s="5"/>
    </row>
    <row r="365" spans="1:93" s="6" customFormat="1" x14ac:dyDescent="0.25">
      <c r="A365" s="46"/>
      <c r="B365" s="81"/>
      <c r="C365" s="90" t="s">
        <v>469</v>
      </c>
      <c r="D365" s="91" t="s">
        <v>470</v>
      </c>
      <c r="E365" s="91" t="s">
        <v>471</v>
      </c>
      <c r="F365" s="91">
        <v>2026</v>
      </c>
      <c r="G365" s="11" t="s">
        <v>16</v>
      </c>
      <c r="H365" s="12">
        <v>2</v>
      </c>
      <c r="I365" s="12">
        <v>2</v>
      </c>
      <c r="J365" s="12">
        <v>2</v>
      </c>
      <c r="K365" s="12">
        <v>2</v>
      </c>
      <c r="L365" s="12">
        <v>2</v>
      </c>
      <c r="M365" s="12">
        <v>2</v>
      </c>
      <c r="N365" s="12">
        <v>2</v>
      </c>
      <c r="O365" s="12">
        <v>2</v>
      </c>
      <c r="P365" s="12">
        <v>0</v>
      </c>
      <c r="Q365" s="12">
        <v>2</v>
      </c>
      <c r="R365" s="12">
        <v>2</v>
      </c>
      <c r="S365" s="12">
        <v>2</v>
      </c>
      <c r="T365" s="88"/>
      <c r="U365" s="88">
        <v>30000</v>
      </c>
      <c r="V365" s="88">
        <v>30000</v>
      </c>
      <c r="W365" s="88"/>
      <c r="X365" s="88"/>
      <c r="Y365" s="92">
        <f>SUM(U365:X366)</f>
        <v>60000</v>
      </c>
      <c r="Z365" s="89">
        <v>2.2999999999999998</v>
      </c>
      <c r="AA365" s="94"/>
    </row>
    <row r="366" spans="1:93" s="6" customFormat="1" x14ac:dyDescent="0.25">
      <c r="A366" s="46"/>
      <c r="B366" s="82"/>
      <c r="C366" s="90"/>
      <c r="D366" s="91"/>
      <c r="E366" s="91"/>
      <c r="F366" s="91"/>
      <c r="G366" s="11" t="s">
        <v>18</v>
      </c>
      <c r="H366" s="17">
        <v>40000</v>
      </c>
      <c r="I366" s="12">
        <v>0</v>
      </c>
      <c r="J366" s="12">
        <v>0</v>
      </c>
      <c r="K366" s="12">
        <v>0</v>
      </c>
      <c r="L366" s="12">
        <v>0</v>
      </c>
      <c r="M366" s="12">
        <v>0</v>
      </c>
      <c r="N366" s="12">
        <v>0</v>
      </c>
      <c r="O366" s="12">
        <v>0</v>
      </c>
      <c r="P366" s="12">
        <v>0</v>
      </c>
      <c r="Q366" s="12">
        <v>0</v>
      </c>
      <c r="R366" s="12">
        <v>0</v>
      </c>
      <c r="S366" s="12">
        <v>0</v>
      </c>
      <c r="T366" s="88"/>
      <c r="U366" s="88"/>
      <c r="V366" s="88"/>
      <c r="W366" s="88"/>
      <c r="X366" s="88"/>
      <c r="Y366" s="92"/>
      <c r="Z366" s="89"/>
      <c r="AA366" s="95"/>
    </row>
    <row r="367" spans="1:93" s="6" customFormat="1" x14ac:dyDescent="0.25">
      <c r="A367" s="46"/>
      <c r="B367" s="81"/>
      <c r="C367" s="90" t="s">
        <v>472</v>
      </c>
      <c r="D367" s="91" t="s">
        <v>473</v>
      </c>
      <c r="E367" s="91" t="s">
        <v>143</v>
      </c>
      <c r="F367" s="91">
        <v>2026</v>
      </c>
      <c r="G367" s="11" t="s">
        <v>16</v>
      </c>
      <c r="H367" s="12">
        <v>50</v>
      </c>
      <c r="I367" s="12">
        <v>50</v>
      </c>
      <c r="J367" s="12">
        <v>50</v>
      </c>
      <c r="K367" s="12">
        <v>50</v>
      </c>
      <c r="L367" s="12">
        <v>50</v>
      </c>
      <c r="M367" s="12">
        <v>50</v>
      </c>
      <c r="N367" s="12">
        <v>50</v>
      </c>
      <c r="O367" s="12">
        <v>50</v>
      </c>
      <c r="P367" s="12">
        <v>50</v>
      </c>
      <c r="Q367" s="12">
        <v>50</v>
      </c>
      <c r="R367" s="12">
        <v>50</v>
      </c>
      <c r="S367" s="12">
        <v>50</v>
      </c>
      <c r="T367" s="88"/>
      <c r="U367" s="88">
        <v>52000</v>
      </c>
      <c r="V367" s="88"/>
      <c r="W367" s="88"/>
      <c r="X367" s="88"/>
      <c r="Y367" s="92">
        <f>SUM(U367:X368)</f>
        <v>52000</v>
      </c>
      <c r="Z367" s="89">
        <v>2.2999999999999998</v>
      </c>
      <c r="AA367" s="94"/>
    </row>
    <row r="368" spans="1:93" s="6" customFormat="1" x14ac:dyDescent="0.25">
      <c r="A368" s="46"/>
      <c r="B368" s="82"/>
      <c r="C368" s="90"/>
      <c r="D368" s="91"/>
      <c r="E368" s="91"/>
      <c r="F368" s="91"/>
      <c r="G368" s="11" t="s">
        <v>18</v>
      </c>
      <c r="H368" s="12">
        <v>0</v>
      </c>
      <c r="I368" s="17">
        <v>34983</v>
      </c>
      <c r="J368" s="12">
        <v>0</v>
      </c>
      <c r="K368" s="12">
        <v>0</v>
      </c>
      <c r="L368" s="12">
        <v>0</v>
      </c>
      <c r="M368" s="12">
        <v>0</v>
      </c>
      <c r="N368" s="12">
        <v>0</v>
      </c>
      <c r="O368" s="12">
        <v>0</v>
      </c>
      <c r="P368" s="12">
        <v>0</v>
      </c>
      <c r="Q368" s="12">
        <v>0</v>
      </c>
      <c r="R368" s="12">
        <v>0</v>
      </c>
      <c r="S368" s="12">
        <v>0</v>
      </c>
      <c r="T368" s="88"/>
      <c r="U368" s="88"/>
      <c r="V368" s="88"/>
      <c r="W368" s="88"/>
      <c r="X368" s="88"/>
      <c r="Y368" s="92"/>
      <c r="Z368" s="89"/>
      <c r="AA368" s="95"/>
    </row>
    <row r="369" spans="1:27" ht="14.25" customHeight="1" x14ac:dyDescent="0.25">
      <c r="B369" s="76">
        <v>120</v>
      </c>
      <c r="C369" s="96" t="s">
        <v>424</v>
      </c>
      <c r="D369" s="97"/>
      <c r="E369" s="65"/>
      <c r="F369" s="65"/>
      <c r="G369" s="65"/>
      <c r="H369" s="65"/>
      <c r="I369" s="65"/>
      <c r="J369" s="65"/>
      <c r="K369" s="65"/>
      <c r="L369" s="65"/>
      <c r="M369" s="65"/>
      <c r="N369" s="65"/>
      <c r="O369" s="65"/>
      <c r="P369" s="65"/>
      <c r="Q369" s="65"/>
      <c r="R369" s="65"/>
      <c r="S369" s="65"/>
      <c r="T369" s="35"/>
      <c r="U369" s="35"/>
      <c r="V369" s="35"/>
      <c r="W369" s="35"/>
      <c r="X369" s="35"/>
      <c r="Y369" s="35"/>
      <c r="Z369" s="36"/>
      <c r="AA369" s="5"/>
    </row>
    <row r="370" spans="1:27" s="6" customFormat="1" x14ac:dyDescent="0.25">
      <c r="A370" s="46"/>
      <c r="B370" s="81"/>
      <c r="C370" s="90" t="s">
        <v>425</v>
      </c>
      <c r="D370" s="91" t="s">
        <v>426</v>
      </c>
      <c r="E370" s="91" t="s">
        <v>143</v>
      </c>
      <c r="F370" s="91">
        <v>2026</v>
      </c>
      <c r="G370" s="11" t="s">
        <v>16</v>
      </c>
      <c r="H370" s="12">
        <v>90</v>
      </c>
      <c r="I370" s="12">
        <v>90</v>
      </c>
      <c r="J370" s="12">
        <v>90</v>
      </c>
      <c r="K370" s="12">
        <v>90</v>
      </c>
      <c r="L370" s="12">
        <v>90</v>
      </c>
      <c r="M370" s="12">
        <v>90</v>
      </c>
      <c r="N370" s="12">
        <v>90</v>
      </c>
      <c r="O370" s="12">
        <v>90</v>
      </c>
      <c r="P370" s="12">
        <v>90</v>
      </c>
      <c r="Q370" s="12">
        <v>90</v>
      </c>
      <c r="R370" s="12">
        <v>90</v>
      </c>
      <c r="S370" s="12">
        <v>90</v>
      </c>
      <c r="T370" s="88"/>
      <c r="U370" s="88">
        <v>36000</v>
      </c>
      <c r="V370" s="88"/>
      <c r="W370" s="88"/>
      <c r="X370" s="88"/>
      <c r="Y370" s="92">
        <f>SUM(U370:X371)</f>
        <v>36000</v>
      </c>
      <c r="Z370" s="89">
        <v>2.2999999999999998</v>
      </c>
      <c r="AA370" s="94"/>
    </row>
    <row r="371" spans="1:27" s="6" customFormat="1" x14ac:dyDescent="0.25">
      <c r="A371" s="46"/>
      <c r="B371" s="82"/>
      <c r="C371" s="90"/>
      <c r="D371" s="91"/>
      <c r="E371" s="91"/>
      <c r="F371" s="91"/>
      <c r="G371" s="11" t="s">
        <v>18</v>
      </c>
      <c r="H371" s="12">
        <v>225</v>
      </c>
      <c r="I371" s="17">
        <v>8870</v>
      </c>
      <c r="J371" s="17">
        <v>2168.58</v>
      </c>
      <c r="K371" s="12">
        <v>0</v>
      </c>
      <c r="L371" s="17">
        <v>5544.8</v>
      </c>
      <c r="M371" s="12">
        <v>0</v>
      </c>
      <c r="N371" s="17">
        <v>7258.32</v>
      </c>
      <c r="O371" s="17">
        <v>10005</v>
      </c>
      <c r="P371" s="12">
        <v>855</v>
      </c>
      <c r="Q371" s="12">
        <v>0</v>
      </c>
      <c r="R371" s="17">
        <v>2700</v>
      </c>
      <c r="S371" s="17">
        <v>3580</v>
      </c>
      <c r="T371" s="88"/>
      <c r="U371" s="88"/>
      <c r="V371" s="88"/>
      <c r="W371" s="88"/>
      <c r="X371" s="88"/>
      <c r="Y371" s="92"/>
      <c r="Z371" s="89"/>
      <c r="AA371" s="95"/>
    </row>
    <row r="372" spans="1:27" s="6" customFormat="1" x14ac:dyDescent="0.25">
      <c r="A372" s="46"/>
      <c r="B372" s="81"/>
      <c r="C372" s="90" t="s">
        <v>427</v>
      </c>
      <c r="D372" s="91" t="s">
        <v>428</v>
      </c>
      <c r="E372" s="91" t="s">
        <v>429</v>
      </c>
      <c r="F372" s="91">
        <v>2026</v>
      </c>
      <c r="G372" s="11" t="s">
        <v>16</v>
      </c>
      <c r="H372" s="12">
        <v>90</v>
      </c>
      <c r="I372" s="12">
        <v>90</v>
      </c>
      <c r="J372" s="12">
        <v>90</v>
      </c>
      <c r="K372" s="12">
        <v>90</v>
      </c>
      <c r="L372" s="12">
        <v>90</v>
      </c>
      <c r="M372" s="12">
        <v>90</v>
      </c>
      <c r="N372" s="12">
        <v>90</v>
      </c>
      <c r="O372" s="12">
        <v>90</v>
      </c>
      <c r="P372" s="12">
        <v>90</v>
      </c>
      <c r="Q372" s="12">
        <v>90</v>
      </c>
      <c r="R372" s="12">
        <v>90</v>
      </c>
      <c r="S372" s="12">
        <v>90</v>
      </c>
      <c r="T372" s="88"/>
      <c r="U372" s="88">
        <v>46000</v>
      </c>
      <c r="V372" s="88"/>
      <c r="W372" s="88"/>
      <c r="X372" s="88"/>
      <c r="Y372" s="92">
        <f>SUM(U372:X373)</f>
        <v>46000</v>
      </c>
      <c r="Z372" s="89">
        <v>2.2999999999999998</v>
      </c>
      <c r="AA372" s="94"/>
    </row>
    <row r="373" spans="1:27" s="6" customFormat="1" x14ac:dyDescent="0.25">
      <c r="A373" s="46"/>
      <c r="B373" s="82"/>
      <c r="C373" s="90"/>
      <c r="D373" s="91"/>
      <c r="E373" s="91"/>
      <c r="F373" s="91"/>
      <c r="G373" s="11" t="s">
        <v>18</v>
      </c>
      <c r="H373" s="12">
        <v>0</v>
      </c>
      <c r="I373" s="12">
        <v>0</v>
      </c>
      <c r="J373" s="12">
        <v>630</v>
      </c>
      <c r="K373" s="12">
        <v>630</v>
      </c>
      <c r="L373" s="12">
        <v>630</v>
      </c>
      <c r="M373" s="12">
        <v>630</v>
      </c>
      <c r="N373" s="12">
        <v>630</v>
      </c>
      <c r="O373" s="12">
        <v>630</v>
      </c>
      <c r="P373" s="12">
        <v>630</v>
      </c>
      <c r="Q373" s="12">
        <v>630</v>
      </c>
      <c r="R373" s="12">
        <v>630</v>
      </c>
      <c r="S373" s="12">
        <v>0</v>
      </c>
      <c r="T373" s="88"/>
      <c r="U373" s="88"/>
      <c r="V373" s="88"/>
      <c r="W373" s="88"/>
      <c r="X373" s="88"/>
      <c r="Y373" s="92"/>
      <c r="Z373" s="89"/>
      <c r="AA373" s="95"/>
    </row>
    <row r="374" spans="1:27" s="6" customFormat="1" x14ac:dyDescent="0.25">
      <c r="A374" s="46"/>
      <c r="B374" s="81"/>
      <c r="C374" s="90" t="s">
        <v>430</v>
      </c>
      <c r="D374" s="91" t="s">
        <v>431</v>
      </c>
      <c r="E374" s="91" t="s">
        <v>21</v>
      </c>
      <c r="F374" s="91">
        <v>2026</v>
      </c>
      <c r="G374" s="11" t="s">
        <v>16</v>
      </c>
      <c r="H374" s="12">
        <v>5</v>
      </c>
      <c r="I374" s="12">
        <v>5</v>
      </c>
      <c r="J374" s="12">
        <v>5</v>
      </c>
      <c r="K374" s="12">
        <v>5</v>
      </c>
      <c r="L374" s="12">
        <v>5</v>
      </c>
      <c r="M374" s="12">
        <v>5</v>
      </c>
      <c r="N374" s="12">
        <v>5</v>
      </c>
      <c r="O374" s="12">
        <v>5</v>
      </c>
      <c r="P374" s="12">
        <v>5</v>
      </c>
      <c r="Q374" s="12">
        <v>5</v>
      </c>
      <c r="R374" s="12">
        <v>5</v>
      </c>
      <c r="S374" s="12">
        <v>5</v>
      </c>
      <c r="T374" s="88"/>
      <c r="U374" s="88">
        <f>+Y374+Y375</f>
        <v>45000</v>
      </c>
      <c r="V374" s="88"/>
      <c r="W374" s="88"/>
      <c r="X374" s="88"/>
      <c r="Y374" s="14">
        <v>40000</v>
      </c>
      <c r="Z374" s="15">
        <v>2.2999999999999998</v>
      </c>
      <c r="AA374" s="94"/>
    </row>
    <row r="375" spans="1:27" s="6" customFormat="1" x14ac:dyDescent="0.25">
      <c r="A375" s="46"/>
      <c r="B375" s="82"/>
      <c r="C375" s="90"/>
      <c r="D375" s="91"/>
      <c r="E375" s="91"/>
      <c r="F375" s="91"/>
      <c r="G375" s="11" t="s">
        <v>18</v>
      </c>
      <c r="H375" s="12">
        <v>67.5</v>
      </c>
      <c r="I375" s="17">
        <v>7385.8</v>
      </c>
      <c r="J375" s="12">
        <v>0</v>
      </c>
      <c r="K375" s="12">
        <v>0</v>
      </c>
      <c r="L375" s="12">
        <v>0</v>
      </c>
      <c r="M375" s="12">
        <v>0</v>
      </c>
      <c r="N375" s="12">
        <v>0</v>
      </c>
      <c r="O375" s="12">
        <v>0</v>
      </c>
      <c r="P375" s="12">
        <v>0</v>
      </c>
      <c r="Q375" s="12">
        <v>0</v>
      </c>
      <c r="R375" s="12">
        <v>0</v>
      </c>
      <c r="S375" s="12">
        <v>0</v>
      </c>
      <c r="T375" s="88"/>
      <c r="U375" s="88"/>
      <c r="V375" s="88"/>
      <c r="W375" s="88"/>
      <c r="X375" s="88"/>
      <c r="Y375" s="14">
        <v>5000</v>
      </c>
      <c r="Z375" s="18">
        <v>2.6</v>
      </c>
      <c r="AA375" s="95"/>
    </row>
    <row r="376" spans="1:27" ht="14.25" customHeight="1" x14ac:dyDescent="0.25">
      <c r="B376" s="76">
        <v>150</v>
      </c>
      <c r="C376" s="96" t="s">
        <v>432</v>
      </c>
      <c r="D376" s="97"/>
      <c r="E376" s="65"/>
      <c r="F376" s="65"/>
      <c r="G376" s="65"/>
      <c r="H376" s="65"/>
      <c r="I376" s="65"/>
      <c r="J376" s="65"/>
      <c r="K376" s="65"/>
      <c r="L376" s="65"/>
      <c r="M376" s="65"/>
      <c r="N376" s="65"/>
      <c r="O376" s="65"/>
      <c r="P376" s="65"/>
      <c r="Q376" s="65"/>
      <c r="R376" s="65"/>
      <c r="S376" s="65"/>
      <c r="T376" s="35"/>
      <c r="U376" s="35"/>
      <c r="V376" s="35"/>
      <c r="W376" s="35"/>
      <c r="X376" s="35"/>
      <c r="Y376" s="35"/>
      <c r="Z376" s="36"/>
      <c r="AA376" s="5"/>
    </row>
    <row r="377" spans="1:27" s="6" customFormat="1" x14ac:dyDescent="0.25">
      <c r="A377" s="46"/>
      <c r="B377" s="81"/>
      <c r="C377" s="90" t="s">
        <v>433</v>
      </c>
      <c r="D377" s="91" t="s">
        <v>434</v>
      </c>
      <c r="E377" s="91" t="s">
        <v>385</v>
      </c>
      <c r="F377" s="91">
        <v>2026</v>
      </c>
      <c r="G377" s="11" t="s">
        <v>16</v>
      </c>
      <c r="H377" s="12">
        <v>100</v>
      </c>
      <c r="I377" s="12">
        <v>100</v>
      </c>
      <c r="J377" s="12">
        <v>100</v>
      </c>
      <c r="K377" s="12">
        <v>100</v>
      </c>
      <c r="L377" s="12">
        <v>100</v>
      </c>
      <c r="M377" s="12">
        <v>100</v>
      </c>
      <c r="N377" s="12">
        <v>100</v>
      </c>
      <c r="O377" s="12">
        <v>100</v>
      </c>
      <c r="P377" s="12">
        <v>100</v>
      </c>
      <c r="Q377" s="12">
        <v>100</v>
      </c>
      <c r="R377" s="12">
        <v>100</v>
      </c>
      <c r="S377" s="12">
        <v>100</v>
      </c>
      <c r="T377" s="88"/>
      <c r="U377" s="88">
        <v>48000</v>
      </c>
      <c r="V377" s="88"/>
      <c r="W377" s="88"/>
      <c r="X377" s="88"/>
      <c r="Y377" s="92">
        <f>SUM(U377:X378)</f>
        <v>48000</v>
      </c>
      <c r="Z377" s="89">
        <v>2.2999999999999998</v>
      </c>
      <c r="AA377" s="107" t="s">
        <v>435</v>
      </c>
    </row>
    <row r="378" spans="1:27" s="6" customFormat="1" x14ac:dyDescent="0.25">
      <c r="A378" s="46"/>
      <c r="B378" s="82"/>
      <c r="C378" s="90"/>
      <c r="D378" s="91"/>
      <c r="E378" s="91"/>
      <c r="F378" s="91"/>
      <c r="G378" s="11" t="s">
        <v>18</v>
      </c>
      <c r="H378" s="12">
        <v>0</v>
      </c>
      <c r="I378" s="17">
        <v>25070</v>
      </c>
      <c r="J378" s="12">
        <v>0</v>
      </c>
      <c r="K378" s="12">
        <v>0</v>
      </c>
      <c r="L378" s="12">
        <v>0</v>
      </c>
      <c r="M378" s="12">
        <v>0</v>
      </c>
      <c r="N378" s="12">
        <v>0</v>
      </c>
      <c r="O378" s="12">
        <v>0</v>
      </c>
      <c r="P378" s="12">
        <v>0</v>
      </c>
      <c r="Q378" s="12">
        <v>0</v>
      </c>
      <c r="R378" s="12">
        <v>0</v>
      </c>
      <c r="S378" s="12">
        <v>0</v>
      </c>
      <c r="T378" s="88"/>
      <c r="U378" s="88"/>
      <c r="V378" s="88"/>
      <c r="W378" s="88"/>
      <c r="X378" s="88"/>
      <c r="Y378" s="92"/>
      <c r="Z378" s="89"/>
      <c r="AA378" s="114"/>
    </row>
    <row r="379" spans="1:27" s="6" customFormat="1" x14ac:dyDescent="0.25">
      <c r="A379" s="46"/>
      <c r="B379" s="81"/>
      <c r="C379" s="113" t="s">
        <v>436</v>
      </c>
      <c r="D379" s="115" t="s">
        <v>437</v>
      </c>
      <c r="E379" s="11"/>
      <c r="F379" s="11"/>
      <c r="G379" s="11"/>
      <c r="H379" s="12"/>
      <c r="I379" s="17"/>
      <c r="J379" s="12"/>
      <c r="K379" s="12"/>
      <c r="L379" s="12"/>
      <c r="M379" s="12"/>
      <c r="N379" s="12"/>
      <c r="O379" s="12"/>
      <c r="P379" s="12"/>
      <c r="Q379" s="12"/>
      <c r="R379" s="12"/>
      <c r="S379" s="12"/>
      <c r="T379" s="88"/>
      <c r="U379" s="88">
        <v>30000</v>
      </c>
      <c r="V379" s="88"/>
      <c r="W379" s="88"/>
      <c r="X379" s="88"/>
      <c r="Y379" s="92">
        <f>SUM(U379:X380)</f>
        <v>30000</v>
      </c>
      <c r="Z379" s="89">
        <v>2.2999999999999998</v>
      </c>
      <c r="AA379" s="114"/>
    </row>
    <row r="380" spans="1:27" s="6" customFormat="1" x14ac:dyDescent="0.25">
      <c r="A380" s="46"/>
      <c r="B380" s="82"/>
      <c r="C380" s="113"/>
      <c r="D380" s="115"/>
      <c r="E380" s="11"/>
      <c r="F380" s="11"/>
      <c r="G380" s="11"/>
      <c r="H380" s="12"/>
      <c r="I380" s="17"/>
      <c r="J380" s="12"/>
      <c r="K380" s="12"/>
      <c r="L380" s="12"/>
      <c r="M380" s="12"/>
      <c r="N380" s="12"/>
      <c r="O380" s="12"/>
      <c r="P380" s="12"/>
      <c r="Q380" s="12"/>
      <c r="R380" s="12"/>
      <c r="S380" s="12"/>
      <c r="T380" s="88"/>
      <c r="U380" s="88"/>
      <c r="V380" s="88"/>
      <c r="W380" s="88"/>
      <c r="X380" s="88"/>
      <c r="Y380" s="92"/>
      <c r="Z380" s="89"/>
      <c r="AA380" s="114"/>
    </row>
    <row r="381" spans="1:27" s="6" customFormat="1" x14ac:dyDescent="0.25">
      <c r="A381" s="49"/>
      <c r="B381" s="81"/>
      <c r="C381" s="90" t="s">
        <v>438</v>
      </c>
      <c r="D381" s="91" t="s">
        <v>439</v>
      </c>
      <c r="E381" s="91" t="s">
        <v>252</v>
      </c>
      <c r="F381" s="91">
        <v>2026</v>
      </c>
      <c r="G381" s="11" t="s">
        <v>16</v>
      </c>
      <c r="H381" s="12">
        <v>0</v>
      </c>
      <c r="I381" s="12">
        <v>0</v>
      </c>
      <c r="J381" s="12">
        <v>1</v>
      </c>
      <c r="K381" s="12">
        <v>0</v>
      </c>
      <c r="L381" s="12">
        <v>1</v>
      </c>
      <c r="M381" s="12">
        <v>0</v>
      </c>
      <c r="N381" s="12">
        <v>1</v>
      </c>
      <c r="O381" s="12">
        <v>0</v>
      </c>
      <c r="P381" s="12">
        <v>1</v>
      </c>
      <c r="Q381" s="12">
        <v>0</v>
      </c>
      <c r="R381" s="12">
        <v>1</v>
      </c>
      <c r="S381" s="12">
        <v>0</v>
      </c>
      <c r="T381" s="88"/>
      <c r="U381" s="88">
        <v>18000</v>
      </c>
      <c r="V381" s="88"/>
      <c r="W381" s="88"/>
      <c r="X381" s="88"/>
      <c r="Y381" s="92">
        <f>SUM(U381:X382)</f>
        <v>18000</v>
      </c>
      <c r="Z381" s="89">
        <v>2.2999999999999998</v>
      </c>
      <c r="AA381" s="114"/>
    </row>
    <row r="382" spans="1:27" s="6" customFormat="1" x14ac:dyDescent="0.25">
      <c r="A382" s="49"/>
      <c r="B382" s="82"/>
      <c r="C382" s="90"/>
      <c r="D382" s="91"/>
      <c r="E382" s="91"/>
      <c r="F382" s="91"/>
      <c r="G382" s="11" t="s">
        <v>18</v>
      </c>
      <c r="H382" s="12">
        <v>0</v>
      </c>
      <c r="I382" s="17">
        <v>5850</v>
      </c>
      <c r="J382" s="17">
        <v>6000</v>
      </c>
      <c r="K382" s="12">
        <v>0</v>
      </c>
      <c r="L382" s="12">
        <v>0</v>
      </c>
      <c r="M382" s="12">
        <v>0</v>
      </c>
      <c r="N382" s="12">
        <v>0</v>
      </c>
      <c r="O382" s="12">
        <v>0</v>
      </c>
      <c r="P382" s="12">
        <v>0</v>
      </c>
      <c r="Q382" s="12">
        <v>0</v>
      </c>
      <c r="R382" s="12">
        <v>0</v>
      </c>
      <c r="S382" s="12">
        <v>0</v>
      </c>
      <c r="T382" s="88"/>
      <c r="U382" s="88"/>
      <c r="V382" s="88"/>
      <c r="W382" s="88"/>
      <c r="X382" s="88"/>
      <c r="Y382" s="92"/>
      <c r="Z382" s="89"/>
      <c r="AA382" s="108"/>
    </row>
    <row r="383" spans="1:27" s="6" customFormat="1" x14ac:dyDescent="0.25">
      <c r="A383" s="46"/>
      <c r="B383" s="81"/>
      <c r="C383" s="90" t="s">
        <v>440</v>
      </c>
      <c r="D383" s="91" t="s">
        <v>441</v>
      </c>
      <c r="E383" s="91" t="s">
        <v>21</v>
      </c>
      <c r="F383" s="91">
        <v>2026</v>
      </c>
      <c r="G383" s="11" t="s">
        <v>16</v>
      </c>
      <c r="H383" s="12">
        <v>10</v>
      </c>
      <c r="I383" s="12">
        <v>10</v>
      </c>
      <c r="J383" s="12">
        <v>10</v>
      </c>
      <c r="K383" s="12">
        <v>10</v>
      </c>
      <c r="L383" s="12">
        <v>10</v>
      </c>
      <c r="M383" s="12">
        <v>10</v>
      </c>
      <c r="N383" s="12">
        <v>10</v>
      </c>
      <c r="O383" s="12">
        <v>10</v>
      </c>
      <c r="P383" s="12">
        <v>10</v>
      </c>
      <c r="Q383" s="12">
        <v>10</v>
      </c>
      <c r="R383" s="12">
        <v>10</v>
      </c>
      <c r="S383" s="12">
        <v>10</v>
      </c>
      <c r="T383" s="88"/>
      <c r="U383" s="88">
        <f>+Y383+Y384</f>
        <v>30000</v>
      </c>
      <c r="V383" s="88"/>
      <c r="W383" s="88"/>
      <c r="X383" s="88"/>
      <c r="Y383" s="14">
        <v>25000</v>
      </c>
      <c r="Z383" s="15">
        <v>2.2999999999999998</v>
      </c>
      <c r="AA383" s="94"/>
    </row>
    <row r="384" spans="1:27" s="6" customFormat="1" x14ac:dyDescent="0.25">
      <c r="A384" s="46"/>
      <c r="B384" s="82"/>
      <c r="C384" s="90"/>
      <c r="D384" s="91"/>
      <c r="E384" s="91"/>
      <c r="F384" s="91"/>
      <c r="G384" s="11" t="s">
        <v>18</v>
      </c>
      <c r="H384" s="12">
        <v>0</v>
      </c>
      <c r="I384" s="17">
        <v>10080</v>
      </c>
      <c r="J384" s="12">
        <v>0</v>
      </c>
      <c r="K384" s="12">
        <v>0</v>
      </c>
      <c r="L384" s="12">
        <v>0</v>
      </c>
      <c r="M384" s="12">
        <v>0</v>
      </c>
      <c r="N384" s="12">
        <v>0</v>
      </c>
      <c r="O384" s="12">
        <v>0</v>
      </c>
      <c r="P384" s="12">
        <v>0</v>
      </c>
      <c r="Q384" s="12">
        <v>0</v>
      </c>
      <c r="R384" s="12">
        <v>0</v>
      </c>
      <c r="S384" s="12">
        <v>0</v>
      </c>
      <c r="T384" s="88"/>
      <c r="U384" s="88"/>
      <c r="V384" s="88"/>
      <c r="W384" s="88"/>
      <c r="X384" s="88"/>
      <c r="Y384" s="14">
        <v>5000</v>
      </c>
      <c r="Z384" s="18">
        <v>2.6</v>
      </c>
      <c r="AA384" s="95"/>
    </row>
    <row r="385" spans="1:27" ht="14.25" customHeight="1" x14ac:dyDescent="0.25">
      <c r="B385" s="76">
        <v>76</v>
      </c>
      <c r="C385" s="96" t="s">
        <v>442</v>
      </c>
      <c r="D385" s="97"/>
      <c r="E385" s="65"/>
      <c r="F385" s="65"/>
      <c r="G385" s="65"/>
      <c r="H385" s="65"/>
      <c r="I385" s="65"/>
      <c r="J385" s="65"/>
      <c r="K385" s="65"/>
      <c r="L385" s="65"/>
      <c r="M385" s="65"/>
      <c r="N385" s="65"/>
      <c r="O385" s="65"/>
      <c r="P385" s="65"/>
      <c r="Q385" s="65"/>
      <c r="R385" s="65"/>
      <c r="S385" s="65"/>
      <c r="T385" s="35"/>
      <c r="U385" s="35"/>
      <c r="V385" s="35"/>
      <c r="W385" s="35"/>
      <c r="X385" s="35"/>
      <c r="Y385" s="35"/>
      <c r="Z385" s="36"/>
      <c r="AA385" s="5"/>
    </row>
    <row r="386" spans="1:27" s="6" customFormat="1" x14ac:dyDescent="0.25">
      <c r="A386" s="46"/>
      <c r="B386" s="81"/>
      <c r="C386" s="90" t="s">
        <v>443</v>
      </c>
      <c r="D386" s="91" t="s">
        <v>444</v>
      </c>
      <c r="E386" s="91" t="s">
        <v>445</v>
      </c>
      <c r="F386" s="91">
        <v>2026</v>
      </c>
      <c r="G386" s="11" t="s">
        <v>16</v>
      </c>
      <c r="H386" s="12">
        <v>500</v>
      </c>
      <c r="I386" s="12">
        <v>500</v>
      </c>
      <c r="J386" s="12">
        <v>0</v>
      </c>
      <c r="K386" s="12">
        <v>0</v>
      </c>
      <c r="L386" s="12">
        <v>0</v>
      </c>
      <c r="M386" s="12">
        <v>200</v>
      </c>
      <c r="N386" s="12">
        <v>200</v>
      </c>
      <c r="O386" s="12">
        <v>200</v>
      </c>
      <c r="P386" s="12">
        <v>0</v>
      </c>
      <c r="Q386" s="12">
        <v>0</v>
      </c>
      <c r="R386" s="12">
        <v>0</v>
      </c>
      <c r="S386" s="12">
        <v>0</v>
      </c>
      <c r="T386" s="88"/>
      <c r="U386" s="88"/>
      <c r="V386" s="88"/>
      <c r="W386" s="88">
        <v>90000</v>
      </c>
      <c r="X386" s="88"/>
      <c r="Y386" s="92">
        <f>SUM(U386:X387)</f>
        <v>90000</v>
      </c>
      <c r="Z386" s="89">
        <v>2.2999999999999998</v>
      </c>
      <c r="AA386" s="94"/>
    </row>
    <row r="387" spans="1:27" s="6" customFormat="1" x14ac:dyDescent="0.25">
      <c r="A387" s="46"/>
      <c r="B387" s="82"/>
      <c r="C387" s="90"/>
      <c r="D387" s="91"/>
      <c r="E387" s="91"/>
      <c r="F387" s="91"/>
      <c r="G387" s="11" t="s">
        <v>18</v>
      </c>
      <c r="H387" s="17">
        <v>64240</v>
      </c>
      <c r="I387" s="12">
        <v>0</v>
      </c>
      <c r="J387" s="12">
        <v>0</v>
      </c>
      <c r="K387" s="12">
        <v>0</v>
      </c>
      <c r="L387" s="12">
        <v>0</v>
      </c>
      <c r="M387" s="12">
        <v>0</v>
      </c>
      <c r="N387" s="12">
        <v>0</v>
      </c>
      <c r="O387" s="12">
        <v>0</v>
      </c>
      <c r="P387" s="12">
        <v>0</v>
      </c>
      <c r="Q387" s="12">
        <v>0</v>
      </c>
      <c r="R387" s="12">
        <v>0</v>
      </c>
      <c r="S387" s="12">
        <v>0</v>
      </c>
      <c r="T387" s="88"/>
      <c r="U387" s="88"/>
      <c r="V387" s="88"/>
      <c r="W387" s="88"/>
      <c r="X387" s="88"/>
      <c r="Y387" s="92"/>
      <c r="Z387" s="89"/>
      <c r="AA387" s="95"/>
    </row>
    <row r="388" spans="1:27" s="6" customFormat="1" x14ac:dyDescent="0.25">
      <c r="A388" s="46"/>
      <c r="B388" s="81"/>
      <c r="C388" s="90" t="s">
        <v>446</v>
      </c>
      <c r="D388" s="91" t="s">
        <v>447</v>
      </c>
      <c r="E388" s="91" t="s">
        <v>143</v>
      </c>
      <c r="F388" s="91">
        <v>2026</v>
      </c>
      <c r="G388" s="11" t="s">
        <v>16</v>
      </c>
      <c r="H388" s="12">
        <v>0</v>
      </c>
      <c r="I388" s="12">
        <v>0</v>
      </c>
      <c r="J388" s="12">
        <v>0</v>
      </c>
      <c r="K388" s="12">
        <v>160</v>
      </c>
      <c r="L388" s="12">
        <v>160</v>
      </c>
      <c r="M388" s="12">
        <v>160</v>
      </c>
      <c r="N388" s="12">
        <v>160</v>
      </c>
      <c r="O388" s="12">
        <v>160</v>
      </c>
      <c r="P388" s="12">
        <v>160</v>
      </c>
      <c r="Q388" s="12">
        <v>160</v>
      </c>
      <c r="R388" s="12">
        <v>160</v>
      </c>
      <c r="S388" s="12">
        <v>160</v>
      </c>
      <c r="T388" s="88"/>
      <c r="U388" s="88"/>
      <c r="V388" s="88"/>
      <c r="W388" s="88">
        <v>100000</v>
      </c>
      <c r="X388" s="88"/>
      <c r="Y388" s="92">
        <f>SUM(U388:X389)</f>
        <v>100000</v>
      </c>
      <c r="Z388" s="89">
        <v>2.2999999999999998</v>
      </c>
      <c r="AA388" s="94"/>
    </row>
    <row r="389" spans="1:27" s="6" customFormat="1" x14ac:dyDescent="0.25">
      <c r="A389" s="46"/>
      <c r="B389" s="82"/>
      <c r="C389" s="90"/>
      <c r="D389" s="91"/>
      <c r="E389" s="91"/>
      <c r="F389" s="91"/>
      <c r="G389" s="11" t="s">
        <v>18</v>
      </c>
      <c r="H389" s="17">
        <v>59910</v>
      </c>
      <c r="I389" s="12">
        <v>0</v>
      </c>
      <c r="J389" s="12">
        <v>0</v>
      </c>
      <c r="K389" s="12">
        <v>0</v>
      </c>
      <c r="L389" s="12">
        <v>0</v>
      </c>
      <c r="M389" s="12">
        <v>0</v>
      </c>
      <c r="N389" s="12">
        <v>0</v>
      </c>
      <c r="O389" s="12">
        <v>0</v>
      </c>
      <c r="P389" s="12">
        <v>0</v>
      </c>
      <c r="Q389" s="12">
        <v>0</v>
      </c>
      <c r="R389" s="12">
        <v>0</v>
      </c>
      <c r="S389" s="12">
        <v>0</v>
      </c>
      <c r="T389" s="88"/>
      <c r="U389" s="88"/>
      <c r="V389" s="88"/>
      <c r="W389" s="88"/>
      <c r="X389" s="88"/>
      <c r="Y389" s="92"/>
      <c r="Z389" s="89"/>
      <c r="AA389" s="95"/>
    </row>
    <row r="390" spans="1:27" s="6" customFormat="1" x14ac:dyDescent="0.25">
      <c r="A390" s="46"/>
      <c r="B390" s="81"/>
      <c r="C390" s="90" t="s">
        <v>448</v>
      </c>
      <c r="D390" s="91" t="s">
        <v>449</v>
      </c>
      <c r="E390" s="91" t="s">
        <v>143</v>
      </c>
      <c r="F390" s="91">
        <v>2026</v>
      </c>
      <c r="G390" s="11" t="s">
        <v>16</v>
      </c>
      <c r="H390" s="12">
        <v>0</v>
      </c>
      <c r="I390" s="12">
        <v>0</v>
      </c>
      <c r="J390" s="12">
        <v>0</v>
      </c>
      <c r="K390" s="12">
        <v>0</v>
      </c>
      <c r="L390" s="12">
        <v>0</v>
      </c>
      <c r="M390" s="12">
        <v>800</v>
      </c>
      <c r="N390" s="12">
        <v>800</v>
      </c>
      <c r="O390" s="12">
        <v>480</v>
      </c>
      <c r="P390" s="12">
        <v>100</v>
      </c>
      <c r="Q390" s="12">
        <v>0</v>
      </c>
      <c r="R390" s="12">
        <v>0</v>
      </c>
      <c r="S390" s="12">
        <v>0</v>
      </c>
      <c r="T390" s="88"/>
      <c r="U390" s="88">
        <v>15000</v>
      </c>
      <c r="V390" s="88"/>
      <c r="W390" s="88"/>
      <c r="X390" s="88"/>
      <c r="Y390" s="92">
        <f>SUM(U390:X391)</f>
        <v>15000</v>
      </c>
      <c r="Z390" s="89">
        <v>2.2999999999999998</v>
      </c>
      <c r="AA390" s="94"/>
    </row>
    <row r="391" spans="1:27" s="6" customFormat="1" x14ac:dyDescent="0.25">
      <c r="A391" s="46"/>
      <c r="B391" s="82"/>
      <c r="C391" s="90"/>
      <c r="D391" s="91"/>
      <c r="E391" s="91"/>
      <c r="F391" s="91"/>
      <c r="G391" s="11" t="s">
        <v>18</v>
      </c>
      <c r="H391" s="17">
        <v>64870</v>
      </c>
      <c r="I391" s="12">
        <v>0</v>
      </c>
      <c r="J391" s="12">
        <v>0</v>
      </c>
      <c r="K391" s="12">
        <v>0</v>
      </c>
      <c r="L391" s="12">
        <v>0</v>
      </c>
      <c r="M391" s="12">
        <v>0</v>
      </c>
      <c r="N391" s="12">
        <v>0</v>
      </c>
      <c r="O391" s="12">
        <v>0</v>
      </c>
      <c r="P391" s="12">
        <v>0</v>
      </c>
      <c r="Q391" s="12">
        <v>0</v>
      </c>
      <c r="R391" s="12">
        <v>0</v>
      </c>
      <c r="S391" s="12">
        <v>0</v>
      </c>
      <c r="T391" s="88"/>
      <c r="U391" s="88"/>
      <c r="V391" s="88"/>
      <c r="W391" s="88"/>
      <c r="X391" s="88"/>
      <c r="Y391" s="92"/>
      <c r="Z391" s="89"/>
      <c r="AA391" s="95"/>
    </row>
    <row r="392" spans="1:27" s="6" customFormat="1" x14ac:dyDescent="0.25">
      <c r="A392" s="46"/>
      <c r="B392" s="81"/>
      <c r="C392" s="90" t="s">
        <v>450</v>
      </c>
      <c r="D392" s="91" t="s">
        <v>451</v>
      </c>
      <c r="E392" s="91" t="s">
        <v>21</v>
      </c>
      <c r="F392" s="91">
        <v>2026</v>
      </c>
      <c r="G392" s="11" t="s">
        <v>16</v>
      </c>
      <c r="H392" s="12">
        <v>10</v>
      </c>
      <c r="I392" s="12">
        <v>10</v>
      </c>
      <c r="J392" s="12">
        <v>10</v>
      </c>
      <c r="K392" s="12">
        <v>10</v>
      </c>
      <c r="L392" s="12">
        <v>10</v>
      </c>
      <c r="M392" s="12">
        <v>10</v>
      </c>
      <c r="N392" s="12">
        <v>10</v>
      </c>
      <c r="O392" s="12">
        <v>10</v>
      </c>
      <c r="P392" s="12">
        <v>10</v>
      </c>
      <c r="Q392" s="12">
        <v>10</v>
      </c>
      <c r="R392" s="12">
        <v>10</v>
      </c>
      <c r="S392" s="12">
        <v>10</v>
      </c>
      <c r="T392" s="88"/>
      <c r="U392" s="88">
        <f>+Y392+Y393</f>
        <v>35000</v>
      </c>
      <c r="V392" s="88"/>
      <c r="W392" s="88"/>
      <c r="X392" s="88"/>
      <c r="Y392" s="14">
        <v>30000</v>
      </c>
      <c r="Z392" s="15">
        <v>2.2999999999999998</v>
      </c>
      <c r="AA392" s="94"/>
    </row>
    <row r="393" spans="1:27" s="6" customFormat="1" x14ac:dyDescent="0.25">
      <c r="A393" s="46"/>
      <c r="B393" s="82"/>
      <c r="C393" s="90"/>
      <c r="D393" s="91"/>
      <c r="E393" s="91"/>
      <c r="F393" s="91"/>
      <c r="G393" s="11" t="s">
        <v>18</v>
      </c>
      <c r="H393" s="17">
        <v>40970</v>
      </c>
      <c r="I393" s="12">
        <v>0</v>
      </c>
      <c r="J393" s="12">
        <v>0</v>
      </c>
      <c r="K393" s="12">
        <v>0</v>
      </c>
      <c r="L393" s="12">
        <v>0</v>
      </c>
      <c r="M393" s="12">
        <v>0</v>
      </c>
      <c r="N393" s="12">
        <v>0</v>
      </c>
      <c r="O393" s="12">
        <v>0</v>
      </c>
      <c r="P393" s="12">
        <v>0</v>
      </c>
      <c r="Q393" s="12">
        <v>0</v>
      </c>
      <c r="R393" s="12">
        <v>0</v>
      </c>
      <c r="S393" s="12">
        <v>0</v>
      </c>
      <c r="T393" s="88"/>
      <c r="U393" s="88"/>
      <c r="V393" s="88"/>
      <c r="W393" s="88"/>
      <c r="X393" s="88"/>
      <c r="Y393" s="14">
        <v>5000</v>
      </c>
      <c r="Z393" s="18">
        <v>2.6</v>
      </c>
      <c r="AA393" s="95"/>
    </row>
    <row r="394" spans="1:27" ht="14.25" customHeight="1" x14ac:dyDescent="0.25">
      <c r="B394" s="76">
        <v>65</v>
      </c>
      <c r="C394" s="96" t="s">
        <v>452</v>
      </c>
      <c r="D394" s="97"/>
      <c r="E394" s="65"/>
      <c r="F394" s="65"/>
      <c r="G394" s="65"/>
      <c r="H394" s="65"/>
      <c r="I394" s="65"/>
      <c r="J394" s="65"/>
      <c r="K394" s="65"/>
      <c r="L394" s="65"/>
      <c r="M394" s="65"/>
      <c r="N394" s="65"/>
      <c r="O394" s="65"/>
      <c r="P394" s="65"/>
      <c r="Q394" s="65"/>
      <c r="R394" s="65"/>
      <c r="S394" s="65"/>
      <c r="T394" s="35"/>
      <c r="U394" s="35"/>
      <c r="V394" s="35"/>
      <c r="W394" s="35"/>
      <c r="X394" s="35"/>
      <c r="Y394" s="35"/>
      <c r="Z394" s="36"/>
      <c r="AA394" s="5"/>
    </row>
    <row r="395" spans="1:27" s="6" customFormat="1" x14ac:dyDescent="0.25">
      <c r="A395" s="46"/>
      <c r="B395" s="81"/>
      <c r="C395" s="90" t="s">
        <v>453</v>
      </c>
      <c r="D395" s="91" t="s">
        <v>454</v>
      </c>
      <c r="E395" s="91" t="s">
        <v>137</v>
      </c>
      <c r="F395" s="91">
        <v>2026</v>
      </c>
      <c r="G395" s="11" t="s">
        <v>16</v>
      </c>
      <c r="H395" s="12">
        <v>60</v>
      </c>
      <c r="I395" s="12">
        <v>60</v>
      </c>
      <c r="J395" s="12">
        <v>60</v>
      </c>
      <c r="K395" s="12">
        <v>60</v>
      </c>
      <c r="L395" s="12">
        <v>60</v>
      </c>
      <c r="M395" s="12">
        <v>60</v>
      </c>
      <c r="N395" s="12">
        <v>60</v>
      </c>
      <c r="O395" s="12">
        <v>60</v>
      </c>
      <c r="P395" s="12">
        <v>60</v>
      </c>
      <c r="Q395" s="12">
        <v>60</v>
      </c>
      <c r="R395" s="12">
        <v>60</v>
      </c>
      <c r="S395" s="12">
        <v>60</v>
      </c>
      <c r="T395" s="88"/>
      <c r="U395" s="88">
        <v>15000</v>
      </c>
      <c r="V395" s="88"/>
      <c r="W395" s="88"/>
      <c r="X395" s="88"/>
      <c r="Y395" s="92">
        <f>SUM(U395:X396)</f>
        <v>15000</v>
      </c>
      <c r="Z395" s="89">
        <v>2.2999999999999998</v>
      </c>
      <c r="AA395" s="94"/>
    </row>
    <row r="396" spans="1:27" s="6" customFormat="1" x14ac:dyDescent="0.25">
      <c r="A396" s="46"/>
      <c r="B396" s="82"/>
      <c r="C396" s="90"/>
      <c r="D396" s="91"/>
      <c r="E396" s="91"/>
      <c r="F396" s="91"/>
      <c r="G396" s="11" t="s">
        <v>18</v>
      </c>
      <c r="H396" s="17">
        <v>61474</v>
      </c>
      <c r="I396" s="12">
        <v>0</v>
      </c>
      <c r="J396" s="12">
        <v>0</v>
      </c>
      <c r="K396" s="12">
        <v>0</v>
      </c>
      <c r="L396" s="12">
        <v>0</v>
      </c>
      <c r="M396" s="12">
        <v>0</v>
      </c>
      <c r="N396" s="12">
        <v>0</v>
      </c>
      <c r="O396" s="12">
        <v>0</v>
      </c>
      <c r="P396" s="12">
        <v>0</v>
      </c>
      <c r="Q396" s="12">
        <v>0</v>
      </c>
      <c r="R396" s="12">
        <v>0</v>
      </c>
      <c r="S396" s="12">
        <v>0</v>
      </c>
      <c r="T396" s="88"/>
      <c r="U396" s="88"/>
      <c r="V396" s="88"/>
      <c r="W396" s="88"/>
      <c r="X396" s="88"/>
      <c r="Y396" s="92"/>
      <c r="Z396" s="89"/>
      <c r="AA396" s="95"/>
    </row>
    <row r="397" spans="1:27" s="6" customFormat="1" ht="25.5" customHeight="1" x14ac:dyDescent="0.25">
      <c r="A397" s="46"/>
      <c r="B397" s="81"/>
      <c r="C397" s="113" t="s">
        <v>455</v>
      </c>
      <c r="D397" s="91" t="s">
        <v>456</v>
      </c>
      <c r="E397" s="11"/>
      <c r="F397" s="11"/>
      <c r="G397" s="11"/>
      <c r="H397" s="17"/>
      <c r="I397" s="12"/>
      <c r="J397" s="12"/>
      <c r="K397" s="12"/>
      <c r="L397" s="12"/>
      <c r="M397" s="12"/>
      <c r="N397" s="12"/>
      <c r="O397" s="12"/>
      <c r="P397" s="12"/>
      <c r="Q397" s="12"/>
      <c r="R397" s="12"/>
      <c r="S397" s="12"/>
      <c r="T397" s="88"/>
      <c r="U397" s="88">
        <v>15000</v>
      </c>
      <c r="V397" s="88"/>
      <c r="W397" s="88"/>
      <c r="X397" s="88"/>
      <c r="Y397" s="92">
        <f>SUM(U397:X398)</f>
        <v>15000</v>
      </c>
      <c r="Z397" s="89">
        <v>2.2999999999999998</v>
      </c>
      <c r="AA397" s="94"/>
    </row>
    <row r="398" spans="1:27" s="6" customFormat="1" x14ac:dyDescent="0.25">
      <c r="A398" s="46"/>
      <c r="B398" s="82"/>
      <c r="C398" s="113"/>
      <c r="D398" s="91"/>
      <c r="E398" s="11"/>
      <c r="F398" s="11"/>
      <c r="G398" s="11"/>
      <c r="H398" s="17"/>
      <c r="I398" s="12"/>
      <c r="J398" s="12"/>
      <c r="K398" s="12"/>
      <c r="L398" s="12"/>
      <c r="M398" s="12"/>
      <c r="N398" s="12"/>
      <c r="O398" s="12"/>
      <c r="P398" s="12"/>
      <c r="Q398" s="12"/>
      <c r="R398" s="12"/>
      <c r="S398" s="12"/>
      <c r="T398" s="88"/>
      <c r="U398" s="88"/>
      <c r="V398" s="88"/>
      <c r="W398" s="88"/>
      <c r="X398" s="88"/>
      <c r="Y398" s="92"/>
      <c r="Z398" s="89"/>
      <c r="AA398" s="95"/>
    </row>
    <row r="399" spans="1:27" s="6" customFormat="1" x14ac:dyDescent="0.25">
      <c r="A399" s="46"/>
      <c r="B399" s="81"/>
      <c r="C399" s="90" t="s">
        <v>457</v>
      </c>
      <c r="D399" s="91" t="s">
        <v>458</v>
      </c>
      <c r="E399" s="91" t="s">
        <v>215</v>
      </c>
      <c r="F399" s="91">
        <v>2026</v>
      </c>
      <c r="G399" s="11" t="s">
        <v>16</v>
      </c>
      <c r="H399" s="12">
        <v>50</v>
      </c>
      <c r="I399" s="12">
        <v>50</v>
      </c>
      <c r="J399" s="12">
        <v>50</v>
      </c>
      <c r="K399" s="12">
        <v>50</v>
      </c>
      <c r="L399" s="12">
        <v>50</v>
      </c>
      <c r="M399" s="12">
        <v>50</v>
      </c>
      <c r="N399" s="12">
        <v>50</v>
      </c>
      <c r="O399" s="12">
        <v>50</v>
      </c>
      <c r="P399" s="12">
        <v>50</v>
      </c>
      <c r="Q399" s="12">
        <v>50</v>
      </c>
      <c r="R399" s="12">
        <v>50</v>
      </c>
      <c r="S399" s="12">
        <v>50</v>
      </c>
      <c r="T399" s="88"/>
      <c r="U399" s="88">
        <v>80000</v>
      </c>
      <c r="V399" s="88"/>
      <c r="W399" s="88"/>
      <c r="X399" s="88"/>
      <c r="Y399" s="92">
        <f>SUM(U399:X400)</f>
        <v>80000</v>
      </c>
      <c r="Z399" s="89">
        <v>2.2999999999999998</v>
      </c>
      <c r="AA399" s="107" t="s">
        <v>459</v>
      </c>
    </row>
    <row r="400" spans="1:27" s="6" customFormat="1" x14ac:dyDescent="0.25">
      <c r="A400" s="46"/>
      <c r="B400" s="82"/>
      <c r="C400" s="90"/>
      <c r="D400" s="91"/>
      <c r="E400" s="91"/>
      <c r="F400" s="91"/>
      <c r="G400" s="11" t="s">
        <v>18</v>
      </c>
      <c r="H400" s="12">
        <v>0</v>
      </c>
      <c r="I400" s="17">
        <v>15165</v>
      </c>
      <c r="J400" s="17">
        <v>15649</v>
      </c>
      <c r="K400" s="17">
        <v>7995</v>
      </c>
      <c r="L400" s="17">
        <v>2961</v>
      </c>
      <c r="M400" s="12">
        <v>0</v>
      </c>
      <c r="N400" s="12">
        <v>960</v>
      </c>
      <c r="O400" s="12">
        <v>0</v>
      </c>
      <c r="P400" s="12">
        <v>0</v>
      </c>
      <c r="Q400" s="12">
        <v>0</v>
      </c>
      <c r="R400" s="12">
        <v>0</v>
      </c>
      <c r="S400" s="12">
        <v>0</v>
      </c>
      <c r="T400" s="88"/>
      <c r="U400" s="88"/>
      <c r="V400" s="88"/>
      <c r="W400" s="88"/>
      <c r="X400" s="88"/>
      <c r="Y400" s="92"/>
      <c r="Z400" s="89"/>
      <c r="AA400" s="114"/>
    </row>
    <row r="401" spans="1:93" s="6" customFormat="1" x14ac:dyDescent="0.25">
      <c r="A401" s="46"/>
      <c r="B401" s="81"/>
      <c r="C401" s="90" t="s">
        <v>460</v>
      </c>
      <c r="D401" s="91" t="s">
        <v>461</v>
      </c>
      <c r="E401" s="91" t="s">
        <v>429</v>
      </c>
      <c r="F401" s="91">
        <v>2026</v>
      </c>
      <c r="G401" s="11" t="s">
        <v>16</v>
      </c>
      <c r="H401" s="12">
        <v>50</v>
      </c>
      <c r="I401" s="12">
        <v>50</v>
      </c>
      <c r="J401" s="12">
        <v>50</v>
      </c>
      <c r="K401" s="12">
        <v>50</v>
      </c>
      <c r="L401" s="12">
        <v>50</v>
      </c>
      <c r="M401" s="12">
        <v>50</v>
      </c>
      <c r="N401" s="12">
        <v>50</v>
      </c>
      <c r="O401" s="12">
        <v>50</v>
      </c>
      <c r="P401" s="12">
        <v>50</v>
      </c>
      <c r="Q401" s="12">
        <v>50</v>
      </c>
      <c r="R401" s="12">
        <v>50</v>
      </c>
      <c r="S401" s="12">
        <v>50</v>
      </c>
      <c r="T401" s="88"/>
      <c r="U401" s="88">
        <v>60000</v>
      </c>
      <c r="V401" s="88"/>
      <c r="W401" s="88"/>
      <c r="X401" s="88"/>
      <c r="Y401" s="92">
        <f>SUM(U401:X402)</f>
        <v>60000</v>
      </c>
      <c r="Z401" s="89">
        <v>2.2999999999999998</v>
      </c>
      <c r="AA401" s="114"/>
    </row>
    <row r="402" spans="1:93" s="6" customFormat="1" x14ac:dyDescent="0.25">
      <c r="A402" s="46"/>
      <c r="B402" s="82"/>
      <c r="C402" s="90"/>
      <c r="D402" s="91"/>
      <c r="E402" s="91"/>
      <c r="F402" s="91"/>
      <c r="G402" s="11" t="s">
        <v>18</v>
      </c>
      <c r="H402" s="12">
        <v>0</v>
      </c>
      <c r="I402" s="17">
        <v>2814</v>
      </c>
      <c r="J402" s="17">
        <v>14456</v>
      </c>
      <c r="K402" s="12">
        <v>0</v>
      </c>
      <c r="L402" s="12">
        <v>0</v>
      </c>
      <c r="M402" s="12">
        <v>0</v>
      </c>
      <c r="N402" s="12">
        <v>0</v>
      </c>
      <c r="O402" s="12">
        <v>0</v>
      </c>
      <c r="P402" s="12">
        <v>0</v>
      </c>
      <c r="Q402" s="12">
        <v>0</v>
      </c>
      <c r="R402" s="12">
        <v>0</v>
      </c>
      <c r="S402" s="12">
        <v>0</v>
      </c>
      <c r="T402" s="88"/>
      <c r="U402" s="88"/>
      <c r="V402" s="88"/>
      <c r="W402" s="88"/>
      <c r="X402" s="88"/>
      <c r="Y402" s="92"/>
      <c r="Z402" s="89"/>
      <c r="AA402" s="114"/>
    </row>
    <row r="403" spans="1:93" s="6" customFormat="1" x14ac:dyDescent="0.25">
      <c r="A403" s="46"/>
      <c r="B403" s="81"/>
      <c r="C403" s="90" t="s">
        <v>462</v>
      </c>
      <c r="D403" s="91" t="s">
        <v>463</v>
      </c>
      <c r="E403" s="91" t="s">
        <v>429</v>
      </c>
      <c r="F403" s="91">
        <v>2026</v>
      </c>
      <c r="G403" s="11" t="s">
        <v>16</v>
      </c>
      <c r="H403" s="12">
        <v>30</v>
      </c>
      <c r="I403" s="12">
        <v>30</v>
      </c>
      <c r="J403" s="12">
        <v>30</v>
      </c>
      <c r="K403" s="12">
        <v>30</v>
      </c>
      <c r="L403" s="12">
        <v>30</v>
      </c>
      <c r="M403" s="12">
        <v>30</v>
      </c>
      <c r="N403" s="12">
        <v>30</v>
      </c>
      <c r="O403" s="12">
        <v>30</v>
      </c>
      <c r="P403" s="12">
        <v>30</v>
      </c>
      <c r="Q403" s="12">
        <v>30</v>
      </c>
      <c r="R403" s="12">
        <v>30</v>
      </c>
      <c r="S403" s="12">
        <v>30</v>
      </c>
      <c r="T403" s="88"/>
      <c r="U403" s="88"/>
      <c r="V403" s="88"/>
      <c r="W403" s="88">
        <v>100000</v>
      </c>
      <c r="X403" s="88"/>
      <c r="Y403" s="92">
        <f>SUM(U403:X404)</f>
        <v>100000</v>
      </c>
      <c r="Z403" s="89">
        <v>2.2999999999999998</v>
      </c>
      <c r="AA403" s="114"/>
    </row>
    <row r="404" spans="1:93" s="6" customFormat="1" x14ac:dyDescent="0.25">
      <c r="A404" s="46"/>
      <c r="B404" s="82"/>
      <c r="C404" s="90"/>
      <c r="D404" s="91"/>
      <c r="E404" s="91"/>
      <c r="F404" s="91"/>
      <c r="G404" s="11" t="s">
        <v>18</v>
      </c>
      <c r="H404" s="17">
        <v>157846.9</v>
      </c>
      <c r="I404" s="12">
        <v>0</v>
      </c>
      <c r="J404" s="12">
        <v>0</v>
      </c>
      <c r="K404" s="12">
        <v>0</v>
      </c>
      <c r="L404" s="12">
        <v>0</v>
      </c>
      <c r="M404" s="12">
        <v>0</v>
      </c>
      <c r="N404" s="12">
        <v>0</v>
      </c>
      <c r="O404" s="12">
        <v>0</v>
      </c>
      <c r="P404" s="12">
        <v>0</v>
      </c>
      <c r="Q404" s="12">
        <v>0</v>
      </c>
      <c r="R404" s="12">
        <v>0</v>
      </c>
      <c r="S404" s="12">
        <v>0</v>
      </c>
      <c r="T404" s="88"/>
      <c r="U404" s="88"/>
      <c r="V404" s="88"/>
      <c r="W404" s="88"/>
      <c r="X404" s="88"/>
      <c r="Y404" s="92"/>
      <c r="Z404" s="89"/>
      <c r="AA404" s="114"/>
    </row>
    <row r="405" spans="1:93" s="6" customFormat="1" x14ac:dyDescent="0.25">
      <c r="A405" s="46"/>
      <c r="B405" s="81"/>
      <c r="C405" s="90" t="s">
        <v>464</v>
      </c>
      <c r="D405" s="91" t="s">
        <v>465</v>
      </c>
      <c r="E405" s="91" t="s">
        <v>429</v>
      </c>
      <c r="F405" s="91">
        <v>2026</v>
      </c>
      <c r="G405" s="11" t="s">
        <v>16</v>
      </c>
      <c r="H405" s="12">
        <v>90</v>
      </c>
      <c r="I405" s="12">
        <v>90</v>
      </c>
      <c r="J405" s="12">
        <v>90</v>
      </c>
      <c r="K405" s="12">
        <v>90</v>
      </c>
      <c r="L405" s="12">
        <v>90</v>
      </c>
      <c r="M405" s="12">
        <v>90</v>
      </c>
      <c r="N405" s="12">
        <v>90</v>
      </c>
      <c r="O405" s="12">
        <v>90</v>
      </c>
      <c r="P405" s="12">
        <v>90</v>
      </c>
      <c r="Q405" s="12">
        <v>90</v>
      </c>
      <c r="R405" s="12">
        <v>90</v>
      </c>
      <c r="S405" s="12">
        <v>90</v>
      </c>
      <c r="T405" s="88"/>
      <c r="U405" s="88">
        <v>40000</v>
      </c>
      <c r="V405" s="88"/>
      <c r="W405" s="88"/>
      <c r="X405" s="88"/>
      <c r="Y405" s="92">
        <f>SUM(U405:X406)</f>
        <v>40000</v>
      </c>
      <c r="Z405" s="89">
        <v>2.2999999999999998</v>
      </c>
      <c r="AA405" s="114"/>
    </row>
    <row r="406" spans="1:93" s="6" customFormat="1" x14ac:dyDescent="0.25">
      <c r="A406" s="46"/>
      <c r="B406" s="82"/>
      <c r="C406" s="90"/>
      <c r="D406" s="91"/>
      <c r="E406" s="91"/>
      <c r="F406" s="91"/>
      <c r="G406" s="11" t="s">
        <v>18</v>
      </c>
      <c r="H406" s="17">
        <v>148410</v>
      </c>
      <c r="I406" s="12">
        <v>0</v>
      </c>
      <c r="J406" s="12">
        <v>0</v>
      </c>
      <c r="K406" s="12">
        <v>0</v>
      </c>
      <c r="L406" s="12">
        <v>0</v>
      </c>
      <c r="M406" s="12">
        <v>0</v>
      </c>
      <c r="N406" s="12">
        <v>0</v>
      </c>
      <c r="O406" s="12">
        <v>0</v>
      </c>
      <c r="P406" s="12">
        <v>0</v>
      </c>
      <c r="Q406" s="12">
        <v>0</v>
      </c>
      <c r="R406" s="12">
        <v>0</v>
      </c>
      <c r="S406" s="12">
        <v>0</v>
      </c>
      <c r="T406" s="88"/>
      <c r="U406" s="88"/>
      <c r="V406" s="88"/>
      <c r="W406" s="88"/>
      <c r="X406" s="88"/>
      <c r="Y406" s="92"/>
      <c r="Z406" s="89"/>
      <c r="AA406" s="108"/>
    </row>
    <row r="407" spans="1:93" s="6" customFormat="1" x14ac:dyDescent="0.25">
      <c r="A407" s="46"/>
      <c r="B407" s="81"/>
      <c r="C407" s="90" t="s">
        <v>466</v>
      </c>
      <c r="D407" s="91" t="s">
        <v>467</v>
      </c>
      <c r="E407" s="91" t="s">
        <v>140</v>
      </c>
      <c r="F407" s="91">
        <v>2026</v>
      </c>
      <c r="G407" s="11" t="s">
        <v>16</v>
      </c>
      <c r="H407" s="12">
        <v>1</v>
      </c>
      <c r="I407" s="12">
        <v>1</v>
      </c>
      <c r="J407" s="12">
        <v>1</v>
      </c>
      <c r="K407" s="12">
        <v>1</v>
      </c>
      <c r="L407" s="12">
        <v>1</v>
      </c>
      <c r="M407" s="12">
        <v>1</v>
      </c>
      <c r="N407" s="12">
        <v>1</v>
      </c>
      <c r="O407" s="12">
        <v>1</v>
      </c>
      <c r="P407" s="12">
        <v>1</v>
      </c>
      <c r="Q407" s="12">
        <v>1</v>
      </c>
      <c r="R407" s="12">
        <v>1</v>
      </c>
      <c r="S407" s="12">
        <v>1</v>
      </c>
      <c r="T407" s="88"/>
      <c r="U407" s="88">
        <f>+Y407+Y408</f>
        <v>40000</v>
      </c>
      <c r="V407" s="88"/>
      <c r="W407" s="88"/>
      <c r="X407" s="88"/>
      <c r="Y407" s="14">
        <v>35000</v>
      </c>
      <c r="Z407" s="15">
        <v>2.2999999999999998</v>
      </c>
      <c r="AA407" s="94"/>
    </row>
    <row r="408" spans="1:93" s="6" customFormat="1" x14ac:dyDescent="0.25">
      <c r="A408" s="46"/>
      <c r="B408" s="82"/>
      <c r="C408" s="90"/>
      <c r="D408" s="91"/>
      <c r="E408" s="91"/>
      <c r="F408" s="91"/>
      <c r="G408" s="11" t="s">
        <v>18</v>
      </c>
      <c r="H408" s="17">
        <v>1520.7</v>
      </c>
      <c r="I408" s="12">
        <v>0</v>
      </c>
      <c r="J408" s="17">
        <v>1159.5</v>
      </c>
      <c r="K408" s="17">
        <v>46390.85</v>
      </c>
      <c r="L408" s="17">
        <v>9198</v>
      </c>
      <c r="M408" s="17">
        <v>4000</v>
      </c>
      <c r="N408" s="12">
        <v>0</v>
      </c>
      <c r="O408" s="12">
        <v>0</v>
      </c>
      <c r="P408" s="12">
        <v>0</v>
      </c>
      <c r="Q408" s="12">
        <v>0</v>
      </c>
      <c r="R408" s="12">
        <v>0</v>
      </c>
      <c r="S408" s="12">
        <v>0</v>
      </c>
      <c r="T408" s="88"/>
      <c r="U408" s="88"/>
      <c r="V408" s="88"/>
      <c r="W408" s="88"/>
      <c r="X408" s="88"/>
      <c r="Y408" s="14">
        <v>5000</v>
      </c>
      <c r="Z408" s="18">
        <v>2.6</v>
      </c>
      <c r="AA408" s="95"/>
    </row>
    <row r="409" spans="1:93" s="10" customFormat="1" ht="15" customHeight="1" x14ac:dyDescent="0.25">
      <c r="A409" s="47">
        <v>22</v>
      </c>
      <c r="B409" s="76">
        <v>87</v>
      </c>
      <c r="C409" s="123" t="s">
        <v>539</v>
      </c>
      <c r="D409" s="124"/>
      <c r="E409" s="63"/>
      <c r="F409" s="63"/>
      <c r="G409" s="63"/>
      <c r="H409" s="63"/>
      <c r="I409" s="63"/>
      <c r="J409" s="63"/>
      <c r="K409" s="63"/>
      <c r="L409" s="63"/>
      <c r="M409" s="63"/>
      <c r="N409" s="63"/>
      <c r="O409" s="63"/>
      <c r="P409" s="63"/>
      <c r="Q409" s="63"/>
      <c r="R409" s="63"/>
      <c r="S409" s="64"/>
      <c r="T409" s="19"/>
      <c r="U409" s="19"/>
      <c r="V409" s="19"/>
      <c r="W409" s="19"/>
      <c r="X409" s="19"/>
      <c r="Y409" s="7"/>
      <c r="Z409" s="8"/>
      <c r="AA409" s="9"/>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6"/>
      <c r="CM409" s="6"/>
      <c r="CN409" s="6"/>
      <c r="CO409" s="6"/>
    </row>
    <row r="410" spans="1:93" s="6" customFormat="1" x14ac:dyDescent="0.25">
      <c r="A410" s="46"/>
      <c r="B410" s="37"/>
      <c r="C410" s="90" t="s">
        <v>474</v>
      </c>
      <c r="D410" s="91" t="s">
        <v>475</v>
      </c>
      <c r="E410" s="91" t="s">
        <v>21</v>
      </c>
      <c r="F410" s="91">
        <v>2026</v>
      </c>
      <c r="G410" s="11" t="s">
        <v>16</v>
      </c>
      <c r="H410" s="12">
        <v>20</v>
      </c>
      <c r="I410" s="12">
        <v>20</v>
      </c>
      <c r="J410" s="12">
        <v>20</v>
      </c>
      <c r="K410" s="12">
        <v>20</v>
      </c>
      <c r="L410" s="12">
        <v>20</v>
      </c>
      <c r="M410" s="12">
        <v>20</v>
      </c>
      <c r="N410" s="12">
        <v>20</v>
      </c>
      <c r="O410" s="12">
        <v>20</v>
      </c>
      <c r="P410" s="12">
        <v>20</v>
      </c>
      <c r="Q410" s="12">
        <v>20</v>
      </c>
      <c r="R410" s="12">
        <v>20</v>
      </c>
      <c r="S410" s="12">
        <v>20</v>
      </c>
      <c r="T410" s="88"/>
      <c r="U410" s="88">
        <f>+Y410+Y412</f>
        <v>55000</v>
      </c>
      <c r="V410" s="88">
        <v>60000</v>
      </c>
      <c r="W410" s="88"/>
      <c r="X410" s="88"/>
      <c r="Y410" s="14">
        <v>50000</v>
      </c>
      <c r="Z410" s="15">
        <v>2.2999999999999998</v>
      </c>
      <c r="AA410" s="9"/>
    </row>
    <row r="411" spans="1:93" s="6" customFormat="1" ht="25.5" customHeight="1" x14ac:dyDescent="0.25">
      <c r="A411" s="46"/>
      <c r="B411" s="50"/>
      <c r="C411" s="90"/>
      <c r="D411" s="91"/>
      <c r="E411" s="91"/>
      <c r="F411" s="91"/>
      <c r="G411" s="11"/>
      <c r="H411" s="12"/>
      <c r="I411" s="12"/>
      <c r="J411" s="12"/>
      <c r="K411" s="12"/>
      <c r="L411" s="12"/>
      <c r="M411" s="12"/>
      <c r="N411" s="12"/>
      <c r="O411" s="12"/>
      <c r="P411" s="12"/>
      <c r="Q411" s="12"/>
      <c r="R411" s="12"/>
      <c r="S411" s="12"/>
      <c r="T411" s="88"/>
      <c r="U411" s="88"/>
      <c r="V411" s="88"/>
      <c r="W411" s="88"/>
      <c r="X411" s="88"/>
      <c r="Y411" s="40">
        <f>+V410</f>
        <v>60000</v>
      </c>
      <c r="Z411" s="23">
        <v>2.5</v>
      </c>
      <c r="AA411" s="51" t="s">
        <v>476</v>
      </c>
    </row>
    <row r="412" spans="1:93" s="6" customFormat="1" x14ac:dyDescent="0.25">
      <c r="A412" s="46"/>
      <c r="B412" s="37"/>
      <c r="C412" s="90"/>
      <c r="D412" s="91"/>
      <c r="E412" s="91"/>
      <c r="F412" s="91"/>
      <c r="G412" s="11" t="s">
        <v>18</v>
      </c>
      <c r="H412" s="12">
        <v>0</v>
      </c>
      <c r="I412" s="17">
        <v>10978</v>
      </c>
      <c r="J412" s="12">
        <v>0</v>
      </c>
      <c r="K412" s="17">
        <v>5800</v>
      </c>
      <c r="L412" s="12">
        <v>0</v>
      </c>
      <c r="M412" s="17">
        <v>3000</v>
      </c>
      <c r="N412" s="17">
        <v>2000</v>
      </c>
      <c r="O412" s="17">
        <v>1222</v>
      </c>
      <c r="P412" s="17">
        <v>3000</v>
      </c>
      <c r="Q412" s="17">
        <v>2000</v>
      </c>
      <c r="R412" s="12">
        <v>0</v>
      </c>
      <c r="S412" s="17">
        <v>2000</v>
      </c>
      <c r="T412" s="88"/>
      <c r="U412" s="88"/>
      <c r="V412" s="88"/>
      <c r="W412" s="88"/>
      <c r="X412" s="88"/>
      <c r="Y412" s="14">
        <v>5000</v>
      </c>
      <c r="Z412" s="18">
        <v>2.6</v>
      </c>
      <c r="AA412" s="9"/>
    </row>
    <row r="413" spans="1:93" ht="14.25" customHeight="1" x14ac:dyDescent="0.25">
      <c r="B413" s="76">
        <v>60</v>
      </c>
      <c r="C413" s="96" t="s">
        <v>477</v>
      </c>
      <c r="D413" s="97"/>
      <c r="E413" s="65"/>
      <c r="F413" s="65"/>
      <c r="G413" s="65"/>
      <c r="H413" s="65"/>
      <c r="I413" s="65"/>
      <c r="J413" s="65"/>
      <c r="K413" s="65"/>
      <c r="L413" s="65"/>
      <c r="M413" s="65"/>
      <c r="N413" s="65"/>
      <c r="O413" s="65"/>
      <c r="P413" s="65"/>
      <c r="Q413" s="65"/>
      <c r="R413" s="65"/>
      <c r="S413" s="65"/>
      <c r="T413" s="35"/>
      <c r="U413" s="35"/>
      <c r="V413" s="35"/>
      <c r="W413" s="35"/>
      <c r="X413" s="35"/>
      <c r="Y413" s="35"/>
      <c r="Z413" s="36"/>
      <c r="AA413" s="5"/>
    </row>
    <row r="414" spans="1:93" s="6" customFormat="1" x14ac:dyDescent="0.25">
      <c r="A414" s="46"/>
      <c r="B414" s="81"/>
      <c r="C414" s="117" t="s">
        <v>478</v>
      </c>
      <c r="D414" s="100" t="s">
        <v>479</v>
      </c>
      <c r="E414" s="103" t="s">
        <v>480</v>
      </c>
      <c r="F414" s="103">
        <v>2026</v>
      </c>
      <c r="G414" s="11" t="s">
        <v>16</v>
      </c>
      <c r="H414" s="12">
        <v>55</v>
      </c>
      <c r="I414" s="12">
        <v>55</v>
      </c>
      <c r="J414" s="12">
        <v>55</v>
      </c>
      <c r="K414" s="12">
        <v>55</v>
      </c>
      <c r="L414" s="12">
        <v>55</v>
      </c>
      <c r="M414" s="12">
        <v>55</v>
      </c>
      <c r="N414" s="12">
        <v>55</v>
      </c>
      <c r="O414" s="12">
        <v>55</v>
      </c>
      <c r="P414" s="12">
        <v>55</v>
      </c>
      <c r="Q414" s="12">
        <v>55</v>
      </c>
      <c r="R414" s="12">
        <v>55</v>
      </c>
      <c r="S414" s="12">
        <v>55</v>
      </c>
      <c r="T414" s="109">
        <v>548327</v>
      </c>
      <c r="U414" s="109"/>
      <c r="V414" s="109"/>
      <c r="W414" s="109"/>
      <c r="X414" s="109"/>
      <c r="Y414" s="92">
        <f>SUM(T414:X415)</f>
        <v>548327</v>
      </c>
      <c r="Z414" s="105">
        <v>2.2000000000000002</v>
      </c>
      <c r="AA414" s="107" t="s">
        <v>481</v>
      </c>
    </row>
    <row r="415" spans="1:93" s="6" customFormat="1" x14ac:dyDescent="0.25">
      <c r="A415" s="46"/>
      <c r="B415" s="82"/>
      <c r="C415" s="118"/>
      <c r="D415" s="101"/>
      <c r="E415" s="104"/>
      <c r="F415" s="104"/>
      <c r="G415" s="11" t="s">
        <v>18</v>
      </c>
      <c r="H415" s="12">
        <v>0</v>
      </c>
      <c r="I415" s="12">
        <v>0</v>
      </c>
      <c r="J415" s="12">
        <v>0</v>
      </c>
      <c r="K415" s="12">
        <v>0</v>
      </c>
      <c r="L415" s="12">
        <v>0</v>
      </c>
      <c r="M415" s="12">
        <v>0</v>
      </c>
      <c r="N415" s="12">
        <v>0</v>
      </c>
      <c r="O415" s="12">
        <v>0</v>
      </c>
      <c r="P415" s="12">
        <v>0</v>
      </c>
      <c r="Q415" s="12">
        <v>0</v>
      </c>
      <c r="R415" s="12">
        <v>0</v>
      </c>
      <c r="S415" s="12">
        <v>0</v>
      </c>
      <c r="T415" s="110"/>
      <c r="U415" s="110"/>
      <c r="V415" s="110"/>
      <c r="W415" s="110"/>
      <c r="X415" s="110"/>
      <c r="Y415" s="92"/>
      <c r="Z415" s="106"/>
      <c r="AA415" s="108"/>
    </row>
    <row r="416" spans="1:93" s="6" customFormat="1" x14ac:dyDescent="0.25">
      <c r="A416" s="46"/>
      <c r="B416" s="81"/>
      <c r="C416" s="118"/>
      <c r="D416" s="101"/>
      <c r="E416" s="24"/>
      <c r="F416" s="24"/>
      <c r="G416" s="11"/>
      <c r="H416" s="12"/>
      <c r="I416" s="12"/>
      <c r="J416" s="12"/>
      <c r="K416" s="12"/>
      <c r="L416" s="12"/>
      <c r="M416" s="12"/>
      <c r="N416" s="12"/>
      <c r="O416" s="12"/>
      <c r="P416" s="12"/>
      <c r="Q416" s="12"/>
      <c r="R416" s="12"/>
      <c r="S416" s="12"/>
      <c r="T416" s="109"/>
      <c r="U416" s="109">
        <v>60000</v>
      </c>
      <c r="V416" s="109"/>
      <c r="W416" s="109"/>
      <c r="X416" s="109"/>
      <c r="Y416" s="92">
        <f>SUM(U416:X417)</f>
        <v>60000</v>
      </c>
      <c r="Z416" s="111">
        <v>2.2999999999999998</v>
      </c>
      <c r="AA416" s="94"/>
    </row>
    <row r="417" spans="1:27" s="6" customFormat="1" x14ac:dyDescent="0.25">
      <c r="A417" s="46"/>
      <c r="B417" s="82"/>
      <c r="C417" s="119"/>
      <c r="D417" s="102"/>
      <c r="E417" s="24"/>
      <c r="F417" s="24"/>
      <c r="G417" s="11"/>
      <c r="H417" s="12"/>
      <c r="I417" s="12"/>
      <c r="J417" s="12"/>
      <c r="K417" s="12"/>
      <c r="L417" s="12"/>
      <c r="M417" s="12"/>
      <c r="N417" s="12"/>
      <c r="O417" s="12"/>
      <c r="P417" s="12"/>
      <c r="Q417" s="12"/>
      <c r="R417" s="12"/>
      <c r="S417" s="12"/>
      <c r="T417" s="110"/>
      <c r="U417" s="110"/>
      <c r="V417" s="110"/>
      <c r="W417" s="110"/>
      <c r="X417" s="110"/>
      <c r="Y417" s="92"/>
      <c r="Z417" s="112"/>
      <c r="AA417" s="95"/>
    </row>
    <row r="418" spans="1:27" s="6" customFormat="1" x14ac:dyDescent="0.25">
      <c r="A418" s="46"/>
      <c r="B418" s="81"/>
      <c r="C418" s="90" t="s">
        <v>482</v>
      </c>
      <c r="D418" s="91" t="s">
        <v>483</v>
      </c>
      <c r="E418" s="91" t="s">
        <v>484</v>
      </c>
      <c r="F418" s="91">
        <v>2026</v>
      </c>
      <c r="G418" s="11" t="s">
        <v>16</v>
      </c>
      <c r="H418" s="12">
        <v>1</v>
      </c>
      <c r="I418" s="12">
        <v>1</v>
      </c>
      <c r="J418" s="12">
        <v>1</v>
      </c>
      <c r="K418" s="12">
        <v>1</v>
      </c>
      <c r="L418" s="12">
        <v>1</v>
      </c>
      <c r="M418" s="12">
        <v>1</v>
      </c>
      <c r="N418" s="12">
        <v>1</v>
      </c>
      <c r="O418" s="12">
        <v>1</v>
      </c>
      <c r="P418" s="12">
        <v>1</v>
      </c>
      <c r="Q418" s="12">
        <v>1</v>
      </c>
      <c r="R418" s="12">
        <v>1</v>
      </c>
      <c r="S418" s="12">
        <v>1</v>
      </c>
      <c r="T418" s="88"/>
      <c r="U418" s="88">
        <v>12000</v>
      </c>
      <c r="V418" s="88"/>
      <c r="W418" s="88"/>
      <c r="X418" s="88"/>
      <c r="Y418" s="92">
        <f>SUM(U418:X419)</f>
        <v>12000</v>
      </c>
      <c r="Z418" s="89">
        <v>2.2999999999999998</v>
      </c>
      <c r="AA418" s="94"/>
    </row>
    <row r="419" spans="1:27" s="6" customFormat="1" x14ac:dyDescent="0.25">
      <c r="A419" s="46"/>
      <c r="B419" s="82"/>
      <c r="C419" s="90"/>
      <c r="D419" s="91"/>
      <c r="E419" s="91"/>
      <c r="F419" s="91"/>
      <c r="G419" s="11" t="s">
        <v>18</v>
      </c>
      <c r="H419" s="12">
        <v>0</v>
      </c>
      <c r="I419" s="12">
        <v>0</v>
      </c>
      <c r="J419" s="12">
        <v>0</v>
      </c>
      <c r="K419" s="12">
        <v>0</v>
      </c>
      <c r="L419" s="12">
        <v>0</v>
      </c>
      <c r="M419" s="12">
        <v>0</v>
      </c>
      <c r="N419" s="12">
        <v>0</v>
      </c>
      <c r="O419" s="12">
        <v>0</v>
      </c>
      <c r="P419" s="12">
        <v>0</v>
      </c>
      <c r="Q419" s="12">
        <v>0</v>
      </c>
      <c r="R419" s="12">
        <v>0</v>
      </c>
      <c r="S419" s="12">
        <v>0</v>
      </c>
      <c r="T419" s="88"/>
      <c r="U419" s="88"/>
      <c r="V419" s="88"/>
      <c r="W419" s="88"/>
      <c r="X419" s="88"/>
      <c r="Y419" s="92"/>
      <c r="Z419" s="89"/>
      <c r="AA419" s="95"/>
    </row>
    <row r="420" spans="1:27" s="6" customFormat="1" x14ac:dyDescent="0.25">
      <c r="A420" s="46"/>
      <c r="B420" s="81"/>
      <c r="C420" s="90" t="s">
        <v>485</v>
      </c>
      <c r="D420" s="91" t="s">
        <v>486</v>
      </c>
      <c r="E420" s="91" t="s">
        <v>140</v>
      </c>
      <c r="F420" s="91">
        <v>2026</v>
      </c>
      <c r="G420" s="11" t="s">
        <v>16</v>
      </c>
      <c r="H420" s="12">
        <v>1</v>
      </c>
      <c r="I420" s="12">
        <v>1</v>
      </c>
      <c r="J420" s="12">
        <v>1</v>
      </c>
      <c r="K420" s="12">
        <v>1</v>
      </c>
      <c r="L420" s="12">
        <v>1</v>
      </c>
      <c r="M420" s="12">
        <v>1</v>
      </c>
      <c r="N420" s="12">
        <v>1</v>
      </c>
      <c r="O420" s="12">
        <v>1</v>
      </c>
      <c r="P420" s="12">
        <v>1</v>
      </c>
      <c r="Q420" s="12">
        <v>1</v>
      </c>
      <c r="R420" s="12">
        <v>1</v>
      </c>
      <c r="S420" s="12">
        <v>1</v>
      </c>
      <c r="T420" s="88"/>
      <c r="U420" s="88">
        <f>+Y420+Y421</f>
        <v>30000</v>
      </c>
      <c r="V420" s="88"/>
      <c r="W420" s="88"/>
      <c r="X420" s="88"/>
      <c r="Y420" s="14">
        <v>25000</v>
      </c>
      <c r="Z420" s="15">
        <v>2.2999999999999998</v>
      </c>
      <c r="AA420" s="94"/>
    </row>
    <row r="421" spans="1:27" s="6" customFormat="1" x14ac:dyDescent="0.25">
      <c r="A421" s="46"/>
      <c r="B421" s="82"/>
      <c r="C421" s="90"/>
      <c r="D421" s="91"/>
      <c r="E421" s="91"/>
      <c r="F421" s="91"/>
      <c r="G421" s="11" t="s">
        <v>18</v>
      </c>
      <c r="H421" s="12">
        <v>0</v>
      </c>
      <c r="I421" s="17">
        <v>70000</v>
      </c>
      <c r="J421" s="12">
        <v>0</v>
      </c>
      <c r="K421" s="12">
        <v>0</v>
      </c>
      <c r="L421" s="12">
        <v>0</v>
      </c>
      <c r="M421" s="12">
        <v>0</v>
      </c>
      <c r="N421" s="12">
        <v>0</v>
      </c>
      <c r="O421" s="12">
        <v>0</v>
      </c>
      <c r="P421" s="12">
        <v>0</v>
      </c>
      <c r="Q421" s="12">
        <v>0</v>
      </c>
      <c r="R421" s="12">
        <v>0</v>
      </c>
      <c r="S421" s="12">
        <v>0</v>
      </c>
      <c r="T421" s="88"/>
      <c r="U421" s="88"/>
      <c r="V421" s="88"/>
      <c r="W421" s="88"/>
      <c r="X421" s="88"/>
      <c r="Y421" s="14">
        <v>5000</v>
      </c>
      <c r="Z421" s="18">
        <v>2.6</v>
      </c>
      <c r="AA421" s="95"/>
    </row>
    <row r="422" spans="1:27" ht="14.25" customHeight="1" x14ac:dyDescent="0.25">
      <c r="B422" s="76">
        <v>40</v>
      </c>
      <c r="C422" s="96" t="s">
        <v>487</v>
      </c>
      <c r="D422" s="97"/>
      <c r="E422" s="65"/>
      <c r="F422" s="65"/>
      <c r="G422" s="65"/>
      <c r="H422" s="65"/>
      <c r="I422" s="65"/>
      <c r="J422" s="65"/>
      <c r="K422" s="65"/>
      <c r="L422" s="65"/>
      <c r="M422" s="65"/>
      <c r="N422" s="65"/>
      <c r="O422" s="65"/>
      <c r="P422" s="65"/>
      <c r="Q422" s="65"/>
      <c r="R422" s="65"/>
      <c r="S422" s="65"/>
      <c r="T422" s="35"/>
      <c r="U422" s="35"/>
      <c r="V422" s="35"/>
      <c r="W422" s="35"/>
      <c r="X422" s="35"/>
      <c r="Y422" s="35"/>
      <c r="Z422" s="36"/>
      <c r="AA422" s="5"/>
    </row>
    <row r="423" spans="1:27" s="6" customFormat="1" x14ac:dyDescent="0.25">
      <c r="A423" s="46"/>
      <c r="B423" s="81"/>
      <c r="C423" s="90" t="s">
        <v>488</v>
      </c>
      <c r="D423" s="91" t="s">
        <v>489</v>
      </c>
      <c r="E423" s="91" t="s">
        <v>143</v>
      </c>
      <c r="F423" s="91">
        <v>2026</v>
      </c>
      <c r="G423" s="11" t="s">
        <v>16</v>
      </c>
      <c r="H423" s="12">
        <v>300</v>
      </c>
      <c r="I423" s="12">
        <v>300</v>
      </c>
      <c r="J423" s="12">
        <v>300</v>
      </c>
      <c r="K423" s="12">
        <v>300</v>
      </c>
      <c r="L423" s="12">
        <v>300</v>
      </c>
      <c r="M423" s="12">
        <v>300</v>
      </c>
      <c r="N423" s="12">
        <v>300</v>
      </c>
      <c r="O423" s="12">
        <v>300</v>
      </c>
      <c r="P423" s="12">
        <v>300</v>
      </c>
      <c r="Q423" s="12">
        <v>300</v>
      </c>
      <c r="R423" s="12">
        <v>300</v>
      </c>
      <c r="S423" s="12">
        <v>300</v>
      </c>
      <c r="T423" s="88"/>
      <c r="U423" s="88">
        <v>15000</v>
      </c>
      <c r="V423" s="88"/>
      <c r="W423" s="88"/>
      <c r="X423" s="88"/>
      <c r="Y423" s="92">
        <f>SUM(U423:X424)</f>
        <v>15000</v>
      </c>
      <c r="Z423" s="89">
        <v>2.2999999999999998</v>
      </c>
      <c r="AA423" s="94"/>
    </row>
    <row r="424" spans="1:27" s="6" customFormat="1" x14ac:dyDescent="0.25">
      <c r="A424" s="46"/>
      <c r="B424" s="82"/>
      <c r="C424" s="90"/>
      <c r="D424" s="91"/>
      <c r="E424" s="91"/>
      <c r="F424" s="91"/>
      <c r="G424" s="11" t="s">
        <v>18</v>
      </c>
      <c r="H424" s="12">
        <v>0</v>
      </c>
      <c r="I424" s="12">
        <v>0</v>
      </c>
      <c r="J424" s="17">
        <v>8000</v>
      </c>
      <c r="K424" s="12">
        <v>0</v>
      </c>
      <c r="L424" s="17">
        <v>5000</v>
      </c>
      <c r="M424" s="12">
        <v>0</v>
      </c>
      <c r="N424" s="12">
        <v>0</v>
      </c>
      <c r="O424" s="12">
        <v>0</v>
      </c>
      <c r="P424" s="12">
        <v>0</v>
      </c>
      <c r="Q424" s="12">
        <v>0</v>
      </c>
      <c r="R424" s="12">
        <v>0</v>
      </c>
      <c r="S424" s="12">
        <v>0</v>
      </c>
      <c r="T424" s="88"/>
      <c r="U424" s="88"/>
      <c r="V424" s="88"/>
      <c r="W424" s="88"/>
      <c r="X424" s="88"/>
      <c r="Y424" s="92"/>
      <c r="Z424" s="89"/>
      <c r="AA424" s="95"/>
    </row>
    <row r="425" spans="1:27" s="6" customFormat="1" x14ac:dyDescent="0.25">
      <c r="A425" s="46"/>
      <c r="B425" s="81"/>
      <c r="C425" s="90" t="s">
        <v>490</v>
      </c>
      <c r="D425" s="91" t="s">
        <v>491</v>
      </c>
      <c r="E425" s="91" t="s">
        <v>143</v>
      </c>
      <c r="F425" s="91">
        <v>2026</v>
      </c>
      <c r="G425" s="11" t="s">
        <v>16</v>
      </c>
      <c r="H425" s="12">
        <v>5</v>
      </c>
      <c r="I425" s="12">
        <v>5</v>
      </c>
      <c r="J425" s="12">
        <v>5</v>
      </c>
      <c r="K425" s="12">
        <v>5</v>
      </c>
      <c r="L425" s="12">
        <v>5</v>
      </c>
      <c r="M425" s="12">
        <v>5</v>
      </c>
      <c r="N425" s="12">
        <v>5</v>
      </c>
      <c r="O425" s="12">
        <v>5</v>
      </c>
      <c r="P425" s="12">
        <v>5</v>
      </c>
      <c r="Q425" s="12">
        <v>5</v>
      </c>
      <c r="R425" s="12">
        <v>5</v>
      </c>
      <c r="S425" s="12">
        <v>5</v>
      </c>
      <c r="T425" s="88"/>
      <c r="U425" s="88">
        <v>20000</v>
      </c>
      <c r="V425" s="88"/>
      <c r="W425" s="88"/>
      <c r="X425" s="88"/>
      <c r="Y425" s="92">
        <f>SUM(U425:X426)</f>
        <v>20000</v>
      </c>
      <c r="Z425" s="89">
        <v>2.2999999999999998</v>
      </c>
      <c r="AA425" s="94"/>
    </row>
    <row r="426" spans="1:27" s="6" customFormat="1" x14ac:dyDescent="0.25">
      <c r="A426" s="46"/>
      <c r="B426" s="82"/>
      <c r="C426" s="90"/>
      <c r="D426" s="91"/>
      <c r="E426" s="91"/>
      <c r="F426" s="91"/>
      <c r="G426" s="11" t="s">
        <v>18</v>
      </c>
      <c r="H426" s="12">
        <v>0</v>
      </c>
      <c r="I426" s="12">
        <v>0</v>
      </c>
      <c r="J426" s="17">
        <v>7800</v>
      </c>
      <c r="K426" s="12">
        <v>0</v>
      </c>
      <c r="L426" s="12">
        <v>0</v>
      </c>
      <c r="M426" s="12">
        <v>0</v>
      </c>
      <c r="N426" s="12">
        <v>0</v>
      </c>
      <c r="O426" s="12">
        <v>0</v>
      </c>
      <c r="P426" s="12">
        <v>0</v>
      </c>
      <c r="Q426" s="12">
        <v>0</v>
      </c>
      <c r="R426" s="12">
        <v>0</v>
      </c>
      <c r="S426" s="12">
        <v>0</v>
      </c>
      <c r="T426" s="88"/>
      <c r="U426" s="88"/>
      <c r="V426" s="88"/>
      <c r="W426" s="88"/>
      <c r="X426" s="88"/>
      <c r="Y426" s="92"/>
      <c r="Z426" s="89"/>
      <c r="AA426" s="95"/>
    </row>
    <row r="427" spans="1:27" s="6" customFormat="1" x14ac:dyDescent="0.25">
      <c r="A427" s="46"/>
      <c r="B427" s="81"/>
      <c r="C427" s="90" t="s">
        <v>492</v>
      </c>
      <c r="D427" s="91" t="s">
        <v>493</v>
      </c>
      <c r="E427" s="91" t="s">
        <v>143</v>
      </c>
      <c r="F427" s="91">
        <v>2026</v>
      </c>
      <c r="G427" s="11" t="s">
        <v>16</v>
      </c>
      <c r="H427" s="12">
        <v>10</v>
      </c>
      <c r="I427" s="12">
        <v>10</v>
      </c>
      <c r="J427" s="12">
        <v>10</v>
      </c>
      <c r="K427" s="12">
        <v>10</v>
      </c>
      <c r="L427" s="12">
        <v>10</v>
      </c>
      <c r="M427" s="12">
        <v>10</v>
      </c>
      <c r="N427" s="12">
        <v>10</v>
      </c>
      <c r="O427" s="12">
        <v>10</v>
      </c>
      <c r="P427" s="12">
        <v>10</v>
      </c>
      <c r="Q427" s="12">
        <v>10</v>
      </c>
      <c r="R427" s="12">
        <v>10</v>
      </c>
      <c r="S427" s="12">
        <v>10</v>
      </c>
      <c r="T427" s="88"/>
      <c r="U427" s="88">
        <v>60000</v>
      </c>
      <c r="V427" s="88"/>
      <c r="W427" s="88"/>
      <c r="X427" s="88"/>
      <c r="Y427" s="92">
        <f>SUM(U427:X428)</f>
        <v>60000</v>
      </c>
      <c r="Z427" s="89">
        <v>2.2999999999999998</v>
      </c>
      <c r="AA427" s="94"/>
    </row>
    <row r="428" spans="1:27" s="6" customFormat="1" x14ac:dyDescent="0.25">
      <c r="A428" s="46"/>
      <c r="B428" s="82"/>
      <c r="C428" s="90"/>
      <c r="D428" s="91"/>
      <c r="E428" s="91"/>
      <c r="F428" s="91"/>
      <c r="G428" s="11" t="s">
        <v>18</v>
      </c>
      <c r="H428" s="12">
        <v>0</v>
      </c>
      <c r="I428" s="12">
        <v>0</v>
      </c>
      <c r="J428" s="17">
        <v>10800</v>
      </c>
      <c r="K428" s="12">
        <v>0</v>
      </c>
      <c r="L428" s="17">
        <v>24780</v>
      </c>
      <c r="M428" s="12">
        <v>0</v>
      </c>
      <c r="N428" s="12">
        <v>0</v>
      </c>
      <c r="O428" s="12">
        <v>0</v>
      </c>
      <c r="P428" s="12">
        <v>0</v>
      </c>
      <c r="Q428" s="12">
        <v>0</v>
      </c>
      <c r="R428" s="12">
        <v>0</v>
      </c>
      <c r="S428" s="12">
        <v>0</v>
      </c>
      <c r="T428" s="88"/>
      <c r="U428" s="88"/>
      <c r="V428" s="88"/>
      <c r="W428" s="88"/>
      <c r="X428" s="88"/>
      <c r="Y428" s="92"/>
      <c r="Z428" s="89"/>
      <c r="AA428" s="95"/>
    </row>
    <row r="429" spans="1:27" s="6" customFormat="1" x14ac:dyDescent="0.25">
      <c r="A429" s="46"/>
      <c r="B429" s="81"/>
      <c r="C429" s="90" t="s">
        <v>494</v>
      </c>
      <c r="D429" s="91" t="s">
        <v>495</v>
      </c>
      <c r="E429" s="91" t="s">
        <v>140</v>
      </c>
      <c r="F429" s="91">
        <v>2026</v>
      </c>
      <c r="G429" s="11" t="s">
        <v>16</v>
      </c>
      <c r="H429" s="12">
        <v>1</v>
      </c>
      <c r="I429" s="12">
        <v>1</v>
      </c>
      <c r="J429" s="12">
        <v>1</v>
      </c>
      <c r="K429" s="12">
        <v>1</v>
      </c>
      <c r="L429" s="12">
        <v>1</v>
      </c>
      <c r="M429" s="12">
        <v>1</v>
      </c>
      <c r="N429" s="12">
        <v>1</v>
      </c>
      <c r="O429" s="12">
        <v>1</v>
      </c>
      <c r="P429" s="12">
        <v>1</v>
      </c>
      <c r="Q429" s="12">
        <v>1</v>
      </c>
      <c r="R429" s="12">
        <v>1</v>
      </c>
      <c r="S429" s="12">
        <v>1</v>
      </c>
      <c r="T429" s="88"/>
      <c r="U429" s="88">
        <f>+Y429+Y430</f>
        <v>30000</v>
      </c>
      <c r="V429" s="88"/>
      <c r="W429" s="88"/>
      <c r="X429" s="88"/>
      <c r="Y429" s="14">
        <v>25000</v>
      </c>
      <c r="Z429" s="15">
        <v>2.2999999999999998</v>
      </c>
      <c r="AA429" s="94"/>
    </row>
    <row r="430" spans="1:27" s="6" customFormat="1" x14ac:dyDescent="0.25">
      <c r="A430" s="46"/>
      <c r="B430" s="82"/>
      <c r="C430" s="90"/>
      <c r="D430" s="91"/>
      <c r="E430" s="91"/>
      <c r="F430" s="91"/>
      <c r="G430" s="11" t="s">
        <v>18</v>
      </c>
      <c r="H430" s="12">
        <v>0</v>
      </c>
      <c r="I430" s="17">
        <v>5520</v>
      </c>
      <c r="J430" s="17">
        <v>14200</v>
      </c>
      <c r="K430" s="12">
        <v>0</v>
      </c>
      <c r="L430" s="12">
        <v>0</v>
      </c>
      <c r="M430" s="12">
        <v>0</v>
      </c>
      <c r="N430" s="12">
        <v>0</v>
      </c>
      <c r="O430" s="12">
        <v>0</v>
      </c>
      <c r="P430" s="12">
        <v>0</v>
      </c>
      <c r="Q430" s="12">
        <v>0</v>
      </c>
      <c r="R430" s="12">
        <v>0</v>
      </c>
      <c r="S430" s="12">
        <v>0</v>
      </c>
      <c r="T430" s="88"/>
      <c r="U430" s="88"/>
      <c r="V430" s="88"/>
      <c r="W430" s="88"/>
      <c r="X430" s="88"/>
      <c r="Y430" s="14">
        <v>5000</v>
      </c>
      <c r="Z430" s="18">
        <v>2.6</v>
      </c>
      <c r="AA430" s="95"/>
    </row>
    <row r="431" spans="1:27" ht="14.25" customHeight="1" x14ac:dyDescent="0.25">
      <c r="B431" s="76">
        <v>78</v>
      </c>
      <c r="C431" s="96" t="s">
        <v>496</v>
      </c>
      <c r="D431" s="97"/>
      <c r="E431" s="65"/>
      <c r="F431" s="65"/>
      <c r="G431" s="65"/>
      <c r="H431" s="65"/>
      <c r="I431" s="65"/>
      <c r="J431" s="65"/>
      <c r="K431" s="65"/>
      <c r="L431" s="65"/>
      <c r="M431" s="65"/>
      <c r="N431" s="65"/>
      <c r="O431" s="65"/>
      <c r="P431" s="65"/>
      <c r="Q431" s="65"/>
      <c r="R431" s="65"/>
      <c r="S431" s="65"/>
      <c r="T431" s="35"/>
      <c r="U431" s="35"/>
      <c r="V431" s="35"/>
      <c r="W431" s="35"/>
      <c r="X431" s="35"/>
      <c r="Y431" s="35"/>
      <c r="Z431" s="36"/>
      <c r="AA431" s="5"/>
    </row>
    <row r="432" spans="1:27" s="6" customFormat="1" x14ac:dyDescent="0.25">
      <c r="A432" s="46"/>
      <c r="B432" s="83"/>
      <c r="C432" s="90" t="s">
        <v>497</v>
      </c>
      <c r="D432" s="91" t="s">
        <v>498</v>
      </c>
      <c r="E432" s="91" t="s">
        <v>499</v>
      </c>
      <c r="F432" s="91">
        <v>2026</v>
      </c>
      <c r="G432" s="11" t="s">
        <v>16</v>
      </c>
      <c r="H432" s="12">
        <v>10</v>
      </c>
      <c r="I432" s="12">
        <v>10</v>
      </c>
      <c r="J432" s="12">
        <v>10</v>
      </c>
      <c r="K432" s="12">
        <v>10</v>
      </c>
      <c r="L432" s="12">
        <v>10</v>
      </c>
      <c r="M432" s="12">
        <v>10</v>
      </c>
      <c r="N432" s="12">
        <v>10</v>
      </c>
      <c r="O432" s="12">
        <v>10</v>
      </c>
      <c r="P432" s="12">
        <v>10</v>
      </c>
      <c r="Q432" s="12">
        <v>10</v>
      </c>
      <c r="R432" s="12">
        <v>10</v>
      </c>
      <c r="S432" s="12">
        <v>10</v>
      </c>
      <c r="T432" s="88"/>
      <c r="U432" s="88">
        <v>181000</v>
      </c>
      <c r="V432" s="88"/>
      <c r="W432" s="88"/>
      <c r="X432" s="88"/>
      <c r="Y432" s="92">
        <f>SUM(U432:X433)</f>
        <v>181000</v>
      </c>
      <c r="Z432" s="89">
        <v>2.2999999999999998</v>
      </c>
      <c r="AA432" s="98" t="s">
        <v>500</v>
      </c>
    </row>
    <row r="433" spans="1:93" s="6" customFormat="1" x14ac:dyDescent="0.25">
      <c r="A433" s="46"/>
      <c r="B433" s="84"/>
      <c r="C433" s="90"/>
      <c r="D433" s="91"/>
      <c r="E433" s="91"/>
      <c r="F433" s="91"/>
      <c r="G433" s="11" t="s">
        <v>18</v>
      </c>
      <c r="H433" s="12">
        <v>0</v>
      </c>
      <c r="I433" s="12">
        <v>0</v>
      </c>
      <c r="J433" s="17">
        <v>1000</v>
      </c>
      <c r="K433" s="12">
        <v>0</v>
      </c>
      <c r="L433" s="12">
        <v>0</v>
      </c>
      <c r="M433" s="12">
        <v>0</v>
      </c>
      <c r="N433" s="12">
        <v>0</v>
      </c>
      <c r="O433" s="12">
        <v>0</v>
      </c>
      <c r="P433" s="12">
        <v>0</v>
      </c>
      <c r="Q433" s="17">
        <v>2200</v>
      </c>
      <c r="R433" s="12">
        <v>0</v>
      </c>
      <c r="S433" s="17">
        <v>1200</v>
      </c>
      <c r="T433" s="88"/>
      <c r="U433" s="88"/>
      <c r="V433" s="88"/>
      <c r="W433" s="88"/>
      <c r="X433" s="88"/>
      <c r="Y433" s="92"/>
      <c r="Z433" s="89"/>
      <c r="AA433" s="99"/>
    </row>
    <row r="434" spans="1:93" s="6" customFormat="1" x14ac:dyDescent="0.25">
      <c r="A434" s="46"/>
      <c r="B434" s="81"/>
      <c r="C434" s="90" t="s">
        <v>501</v>
      </c>
      <c r="D434" s="91" t="s">
        <v>502</v>
      </c>
      <c r="E434" s="91" t="s">
        <v>21</v>
      </c>
      <c r="F434" s="91">
        <v>2026</v>
      </c>
      <c r="G434" s="11" t="s">
        <v>16</v>
      </c>
      <c r="H434" s="12">
        <v>3</v>
      </c>
      <c r="I434" s="12">
        <v>3</v>
      </c>
      <c r="J434" s="12">
        <v>3</v>
      </c>
      <c r="K434" s="12">
        <v>3</v>
      </c>
      <c r="L434" s="12">
        <v>3</v>
      </c>
      <c r="M434" s="12">
        <v>3</v>
      </c>
      <c r="N434" s="12">
        <v>3</v>
      </c>
      <c r="O434" s="12">
        <v>3</v>
      </c>
      <c r="P434" s="12">
        <v>3</v>
      </c>
      <c r="Q434" s="12">
        <v>3</v>
      </c>
      <c r="R434" s="12">
        <v>3</v>
      </c>
      <c r="S434" s="12">
        <v>3</v>
      </c>
      <c r="T434" s="88"/>
      <c r="U434" s="88">
        <f>+Y434+Y435</f>
        <v>35000</v>
      </c>
      <c r="V434" s="88"/>
      <c r="W434" s="88"/>
      <c r="X434" s="88"/>
      <c r="Y434" s="14">
        <v>30000</v>
      </c>
      <c r="Z434" s="15">
        <v>2.2999999999999998</v>
      </c>
      <c r="AA434" s="94"/>
    </row>
    <row r="435" spans="1:93" s="6" customFormat="1" x14ac:dyDescent="0.25">
      <c r="A435" s="46"/>
      <c r="B435" s="82"/>
      <c r="C435" s="90"/>
      <c r="D435" s="91"/>
      <c r="E435" s="91"/>
      <c r="F435" s="91"/>
      <c r="G435" s="11" t="s">
        <v>18</v>
      </c>
      <c r="H435" s="12">
        <v>0</v>
      </c>
      <c r="I435" s="17">
        <v>7395</v>
      </c>
      <c r="J435" s="17">
        <v>9900</v>
      </c>
      <c r="K435" s="12">
        <v>0</v>
      </c>
      <c r="L435" s="12">
        <v>450</v>
      </c>
      <c r="M435" s="12">
        <v>0</v>
      </c>
      <c r="N435" s="12">
        <v>450</v>
      </c>
      <c r="O435" s="12">
        <v>0</v>
      </c>
      <c r="P435" s="12">
        <v>0</v>
      </c>
      <c r="Q435" s="12">
        <v>450</v>
      </c>
      <c r="R435" s="12">
        <v>0</v>
      </c>
      <c r="S435" s="12">
        <v>450</v>
      </c>
      <c r="T435" s="88"/>
      <c r="U435" s="88"/>
      <c r="V435" s="88"/>
      <c r="W435" s="88"/>
      <c r="X435" s="88"/>
      <c r="Y435" s="14">
        <v>5000</v>
      </c>
      <c r="Z435" s="18">
        <v>2.6</v>
      </c>
      <c r="AA435" s="95"/>
    </row>
    <row r="436" spans="1:93" ht="14.25" customHeight="1" x14ac:dyDescent="0.25">
      <c r="B436" s="76">
        <v>99</v>
      </c>
      <c r="C436" s="96" t="s">
        <v>503</v>
      </c>
      <c r="D436" s="97"/>
      <c r="E436" s="65"/>
      <c r="F436" s="65"/>
      <c r="G436" s="65"/>
      <c r="H436" s="65"/>
      <c r="I436" s="65"/>
      <c r="J436" s="65"/>
      <c r="K436" s="65"/>
      <c r="L436" s="65"/>
      <c r="M436" s="65"/>
      <c r="N436" s="65"/>
      <c r="O436" s="65"/>
      <c r="P436" s="65"/>
      <c r="Q436" s="65"/>
      <c r="R436" s="65"/>
      <c r="S436" s="65"/>
      <c r="T436" s="35"/>
      <c r="U436" s="35"/>
      <c r="V436" s="35"/>
      <c r="W436" s="35"/>
      <c r="X436" s="35"/>
      <c r="Y436" s="35"/>
      <c r="Z436" s="36"/>
      <c r="AA436" s="5"/>
    </row>
    <row r="437" spans="1:93" s="6" customFormat="1" x14ac:dyDescent="0.25">
      <c r="A437" s="46"/>
      <c r="B437" s="81"/>
      <c r="C437" s="90" t="s">
        <v>504</v>
      </c>
      <c r="D437" s="91" t="s">
        <v>505</v>
      </c>
      <c r="E437" s="91" t="s">
        <v>143</v>
      </c>
      <c r="F437" s="91">
        <v>2026</v>
      </c>
      <c r="G437" s="11" t="s">
        <v>16</v>
      </c>
      <c r="H437" s="12">
        <v>5</v>
      </c>
      <c r="I437" s="12">
        <v>5</v>
      </c>
      <c r="J437" s="12">
        <v>5</v>
      </c>
      <c r="K437" s="12">
        <v>5</v>
      </c>
      <c r="L437" s="12">
        <v>5</v>
      </c>
      <c r="M437" s="12">
        <v>5</v>
      </c>
      <c r="N437" s="12">
        <v>5</v>
      </c>
      <c r="O437" s="12">
        <v>5</v>
      </c>
      <c r="P437" s="12">
        <v>5</v>
      </c>
      <c r="Q437" s="12">
        <v>5</v>
      </c>
      <c r="R437" s="12">
        <v>5</v>
      </c>
      <c r="S437" s="12">
        <v>5</v>
      </c>
      <c r="T437" s="88"/>
      <c r="U437" s="88">
        <v>20000</v>
      </c>
      <c r="V437" s="88"/>
      <c r="W437" s="88"/>
      <c r="X437" s="88"/>
      <c r="Y437" s="92">
        <f>SUM(U437:X438)</f>
        <v>20000</v>
      </c>
      <c r="Z437" s="89">
        <v>2.2999999999999998</v>
      </c>
      <c r="AA437" s="94"/>
    </row>
    <row r="438" spans="1:93" s="6" customFormat="1" x14ac:dyDescent="0.25">
      <c r="A438" s="46"/>
      <c r="B438" s="82"/>
      <c r="C438" s="90"/>
      <c r="D438" s="91"/>
      <c r="E438" s="91"/>
      <c r="F438" s="91"/>
      <c r="G438" s="11" t="s">
        <v>18</v>
      </c>
      <c r="H438" s="12">
        <v>0</v>
      </c>
      <c r="I438" s="17">
        <v>2000</v>
      </c>
      <c r="J438" s="17">
        <v>1500</v>
      </c>
      <c r="K438" s="17">
        <v>3900</v>
      </c>
      <c r="L438" s="17">
        <v>1500</v>
      </c>
      <c r="M438" s="17">
        <v>3400</v>
      </c>
      <c r="N438" s="17">
        <v>2500</v>
      </c>
      <c r="O438" s="17">
        <v>2400</v>
      </c>
      <c r="P438" s="17">
        <v>3500</v>
      </c>
      <c r="Q438" s="17">
        <v>2300</v>
      </c>
      <c r="R438" s="17">
        <v>3500</v>
      </c>
      <c r="S438" s="12">
        <v>0</v>
      </c>
      <c r="T438" s="88"/>
      <c r="U438" s="88"/>
      <c r="V438" s="88"/>
      <c r="W438" s="88"/>
      <c r="X438" s="88"/>
      <c r="Y438" s="92"/>
      <c r="Z438" s="89"/>
      <c r="AA438" s="95"/>
    </row>
    <row r="439" spans="1:93" s="6" customFormat="1" x14ac:dyDescent="0.25">
      <c r="A439" s="46"/>
      <c r="B439" s="81"/>
      <c r="C439" s="90" t="s">
        <v>506</v>
      </c>
      <c r="D439" s="91" t="s">
        <v>507</v>
      </c>
      <c r="E439" s="91" t="s">
        <v>143</v>
      </c>
      <c r="F439" s="91">
        <v>2026</v>
      </c>
      <c r="G439" s="11" t="s">
        <v>16</v>
      </c>
      <c r="H439" s="12">
        <v>20</v>
      </c>
      <c r="I439" s="12">
        <v>20</v>
      </c>
      <c r="J439" s="12">
        <v>20</v>
      </c>
      <c r="K439" s="12">
        <v>20</v>
      </c>
      <c r="L439" s="12">
        <v>20</v>
      </c>
      <c r="M439" s="12">
        <v>20</v>
      </c>
      <c r="N439" s="12">
        <v>20</v>
      </c>
      <c r="O439" s="12">
        <v>20</v>
      </c>
      <c r="P439" s="12">
        <v>20</v>
      </c>
      <c r="Q439" s="12">
        <v>20</v>
      </c>
      <c r="R439" s="12">
        <v>20</v>
      </c>
      <c r="S439" s="12">
        <v>20</v>
      </c>
      <c r="T439" s="88"/>
      <c r="U439" s="88">
        <v>35000</v>
      </c>
      <c r="V439" s="88"/>
      <c r="W439" s="88"/>
      <c r="X439" s="88"/>
      <c r="Y439" s="92">
        <f>SUM(U439:X440)</f>
        <v>35000</v>
      </c>
      <c r="Z439" s="89">
        <v>2.2999999999999998</v>
      </c>
      <c r="AA439" s="94"/>
    </row>
    <row r="440" spans="1:93" s="6" customFormat="1" x14ac:dyDescent="0.25">
      <c r="A440" s="46"/>
      <c r="B440" s="82"/>
      <c r="C440" s="90"/>
      <c r="D440" s="91"/>
      <c r="E440" s="91"/>
      <c r="F440" s="91"/>
      <c r="G440" s="11" t="s">
        <v>18</v>
      </c>
      <c r="H440" s="12">
        <v>0</v>
      </c>
      <c r="I440" s="12">
        <v>0</v>
      </c>
      <c r="J440" s="12">
        <v>0</v>
      </c>
      <c r="K440" s="12">
        <v>0</v>
      </c>
      <c r="L440" s="17">
        <v>7345</v>
      </c>
      <c r="M440" s="12">
        <v>0</v>
      </c>
      <c r="N440" s="12">
        <v>0</v>
      </c>
      <c r="O440" s="12">
        <v>0</v>
      </c>
      <c r="P440" s="12">
        <v>0</v>
      </c>
      <c r="Q440" s="12">
        <v>0</v>
      </c>
      <c r="R440" s="12">
        <v>0</v>
      </c>
      <c r="S440" s="12">
        <v>0</v>
      </c>
      <c r="T440" s="88"/>
      <c r="U440" s="88"/>
      <c r="V440" s="88"/>
      <c r="W440" s="88"/>
      <c r="X440" s="88"/>
      <c r="Y440" s="92"/>
      <c r="Z440" s="89"/>
      <c r="AA440" s="95"/>
    </row>
    <row r="441" spans="1:93" s="6" customFormat="1" x14ac:dyDescent="0.25">
      <c r="A441" s="46"/>
      <c r="B441" s="81"/>
      <c r="C441" s="90" t="s">
        <v>508</v>
      </c>
      <c r="D441" s="91" t="s">
        <v>509</v>
      </c>
      <c r="E441" s="91" t="s">
        <v>429</v>
      </c>
      <c r="F441" s="91">
        <v>2026</v>
      </c>
      <c r="G441" s="11" t="s">
        <v>16</v>
      </c>
      <c r="H441" s="12">
        <v>10</v>
      </c>
      <c r="I441" s="12">
        <v>10</v>
      </c>
      <c r="J441" s="12">
        <v>10</v>
      </c>
      <c r="K441" s="12">
        <v>10</v>
      </c>
      <c r="L441" s="12">
        <v>10</v>
      </c>
      <c r="M441" s="12">
        <v>10</v>
      </c>
      <c r="N441" s="12">
        <v>10</v>
      </c>
      <c r="O441" s="12">
        <v>10</v>
      </c>
      <c r="P441" s="12">
        <v>10</v>
      </c>
      <c r="Q441" s="12">
        <v>10</v>
      </c>
      <c r="R441" s="12">
        <v>10</v>
      </c>
      <c r="S441" s="12">
        <v>10</v>
      </c>
      <c r="T441" s="88"/>
      <c r="U441" s="88">
        <v>20000</v>
      </c>
      <c r="V441" s="88"/>
      <c r="W441" s="88"/>
      <c r="X441" s="88"/>
      <c r="Y441" s="92">
        <f>SUM(U441:X442)</f>
        <v>20000</v>
      </c>
      <c r="Z441" s="89">
        <v>2.2999999999999998</v>
      </c>
      <c r="AA441" s="94"/>
    </row>
    <row r="442" spans="1:93" s="6" customFormat="1" x14ac:dyDescent="0.25">
      <c r="A442" s="46"/>
      <c r="B442" s="82"/>
      <c r="C442" s="90"/>
      <c r="D442" s="91"/>
      <c r="E442" s="91"/>
      <c r="F442" s="91"/>
      <c r="G442" s="11" t="s">
        <v>18</v>
      </c>
      <c r="H442" s="12">
        <v>0</v>
      </c>
      <c r="I442" s="17">
        <v>6155</v>
      </c>
      <c r="J442" s="12">
        <v>0</v>
      </c>
      <c r="K442" s="12">
        <v>0</v>
      </c>
      <c r="L442" s="12">
        <v>0</v>
      </c>
      <c r="M442" s="12">
        <v>0</v>
      </c>
      <c r="N442" s="12">
        <v>0</v>
      </c>
      <c r="O442" s="12">
        <v>0</v>
      </c>
      <c r="P442" s="12">
        <v>0</v>
      </c>
      <c r="Q442" s="12">
        <v>0</v>
      </c>
      <c r="R442" s="12">
        <v>0</v>
      </c>
      <c r="S442" s="12">
        <v>0</v>
      </c>
      <c r="T442" s="88"/>
      <c r="U442" s="88"/>
      <c r="V442" s="88"/>
      <c r="W442" s="88"/>
      <c r="X442" s="88"/>
      <c r="Y442" s="92"/>
      <c r="Z442" s="89"/>
      <c r="AA442" s="95"/>
    </row>
    <row r="443" spans="1:93" s="6" customFormat="1" x14ac:dyDescent="0.25">
      <c r="A443" s="46"/>
      <c r="B443" s="81"/>
      <c r="C443" s="90" t="s">
        <v>510</v>
      </c>
      <c r="D443" s="91" t="s">
        <v>511</v>
      </c>
      <c r="E443" s="91" t="s">
        <v>140</v>
      </c>
      <c r="F443" s="91">
        <v>2026</v>
      </c>
      <c r="G443" s="11" t="s">
        <v>16</v>
      </c>
      <c r="H443" s="12">
        <v>1</v>
      </c>
      <c r="I443" s="12">
        <v>1</v>
      </c>
      <c r="J443" s="12">
        <v>1</v>
      </c>
      <c r="K443" s="12">
        <v>1</v>
      </c>
      <c r="L443" s="12">
        <v>1</v>
      </c>
      <c r="M443" s="12">
        <v>1</v>
      </c>
      <c r="N443" s="12">
        <v>1</v>
      </c>
      <c r="O443" s="12">
        <v>1</v>
      </c>
      <c r="P443" s="12">
        <v>1</v>
      </c>
      <c r="Q443" s="12">
        <v>1</v>
      </c>
      <c r="R443" s="12">
        <v>1</v>
      </c>
      <c r="S443" s="12">
        <v>1</v>
      </c>
      <c r="T443" s="88"/>
      <c r="U443" s="88">
        <f>+Y443+Y444</f>
        <v>35000</v>
      </c>
      <c r="V443" s="88"/>
      <c r="W443" s="88"/>
      <c r="X443" s="88"/>
      <c r="Y443" s="14">
        <v>30000</v>
      </c>
      <c r="Z443" s="15">
        <v>2.2999999999999998</v>
      </c>
      <c r="AA443" s="94"/>
    </row>
    <row r="444" spans="1:93" s="6" customFormat="1" x14ac:dyDescent="0.25">
      <c r="A444" s="46"/>
      <c r="B444" s="82"/>
      <c r="C444" s="90"/>
      <c r="D444" s="91"/>
      <c r="E444" s="91"/>
      <c r="F444" s="91"/>
      <c r="G444" s="11" t="s">
        <v>18</v>
      </c>
      <c r="H444" s="12">
        <v>560</v>
      </c>
      <c r="I444" s="17">
        <v>7221</v>
      </c>
      <c r="J444" s="12">
        <v>0</v>
      </c>
      <c r="K444" s="12">
        <v>0</v>
      </c>
      <c r="L444" s="17">
        <v>6000</v>
      </c>
      <c r="M444" s="17">
        <v>2500</v>
      </c>
      <c r="N444" s="12">
        <v>0</v>
      </c>
      <c r="O444" s="12">
        <v>0</v>
      </c>
      <c r="P444" s="12">
        <v>0</v>
      </c>
      <c r="Q444" s="12">
        <v>0</v>
      </c>
      <c r="R444" s="12">
        <v>0</v>
      </c>
      <c r="S444" s="12">
        <v>0</v>
      </c>
      <c r="T444" s="88"/>
      <c r="U444" s="88"/>
      <c r="V444" s="88"/>
      <c r="W444" s="88"/>
      <c r="X444" s="88"/>
      <c r="Y444" s="14">
        <v>5000</v>
      </c>
      <c r="Z444" s="18">
        <v>2.6</v>
      </c>
      <c r="AA444" s="95"/>
    </row>
    <row r="445" spans="1:93" s="10" customFormat="1" ht="15" customHeight="1" x14ac:dyDescent="0.25">
      <c r="A445" s="47">
        <v>23</v>
      </c>
      <c r="B445" s="76">
        <v>92</v>
      </c>
      <c r="C445" s="123" t="s">
        <v>512</v>
      </c>
      <c r="D445" s="124"/>
      <c r="E445" s="63"/>
      <c r="F445" s="63"/>
      <c r="G445" s="63"/>
      <c r="H445" s="63"/>
      <c r="I445" s="63"/>
      <c r="J445" s="63"/>
      <c r="K445" s="63"/>
      <c r="L445" s="63"/>
      <c r="M445" s="63"/>
      <c r="N445" s="63"/>
      <c r="O445" s="63"/>
      <c r="P445" s="63"/>
      <c r="Q445" s="63"/>
      <c r="R445" s="63"/>
      <c r="S445" s="64"/>
      <c r="T445" s="19"/>
      <c r="U445" s="19"/>
      <c r="V445" s="19"/>
      <c r="W445" s="19"/>
      <c r="X445" s="19"/>
      <c r="Y445" s="7"/>
      <c r="Z445" s="8"/>
      <c r="AA445" s="9"/>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row>
    <row r="446" spans="1:93" s="6" customFormat="1" x14ac:dyDescent="0.25">
      <c r="A446" s="46"/>
      <c r="B446" s="37"/>
      <c r="C446" s="90" t="s">
        <v>513</v>
      </c>
      <c r="D446" s="91" t="s">
        <v>514</v>
      </c>
      <c r="E446" s="91" t="s">
        <v>140</v>
      </c>
      <c r="F446" s="91">
        <v>2026</v>
      </c>
      <c r="G446" s="11" t="s">
        <v>16</v>
      </c>
      <c r="H446" s="12">
        <v>0</v>
      </c>
      <c r="I446" s="12">
        <v>0</v>
      </c>
      <c r="J446" s="12">
        <v>1</v>
      </c>
      <c r="K446" s="12">
        <v>1</v>
      </c>
      <c r="L446" s="12">
        <v>1</v>
      </c>
      <c r="M446" s="12">
        <v>1</v>
      </c>
      <c r="N446" s="12">
        <v>1</v>
      </c>
      <c r="O446" s="12">
        <v>1</v>
      </c>
      <c r="P446" s="12">
        <v>1</v>
      </c>
      <c r="Q446" s="12">
        <v>1</v>
      </c>
      <c r="R446" s="12">
        <v>1</v>
      </c>
      <c r="S446" s="12">
        <v>0</v>
      </c>
      <c r="T446" s="88"/>
      <c r="U446" s="88">
        <v>20000</v>
      </c>
      <c r="V446" s="88"/>
      <c r="W446" s="88"/>
      <c r="X446" s="88"/>
      <c r="Y446" s="92">
        <f>SUM(U446:X447)</f>
        <v>20000</v>
      </c>
      <c r="Z446" s="89">
        <v>2.2999999999999998</v>
      </c>
      <c r="AA446" s="9"/>
    </row>
    <row r="447" spans="1:93" s="6" customFormat="1" x14ac:dyDescent="0.25">
      <c r="A447" s="46"/>
      <c r="B447" s="37"/>
      <c r="C447" s="90"/>
      <c r="D447" s="91"/>
      <c r="E447" s="91"/>
      <c r="F447" s="91"/>
      <c r="G447" s="11" t="s">
        <v>18</v>
      </c>
      <c r="H447" s="12">
        <v>0</v>
      </c>
      <c r="I447" s="12">
        <v>0</v>
      </c>
      <c r="J447" s="12">
        <v>0</v>
      </c>
      <c r="K447" s="17">
        <v>20000</v>
      </c>
      <c r="L447" s="12">
        <v>0</v>
      </c>
      <c r="M447" s="17">
        <v>10000</v>
      </c>
      <c r="N447" s="12">
        <v>0</v>
      </c>
      <c r="O447" s="17">
        <v>20000</v>
      </c>
      <c r="P447" s="12">
        <v>0</v>
      </c>
      <c r="Q447" s="12">
        <v>0</v>
      </c>
      <c r="R447" s="12">
        <v>0</v>
      </c>
      <c r="S447" s="12">
        <v>0</v>
      </c>
      <c r="T447" s="88"/>
      <c r="U447" s="88"/>
      <c r="V447" s="88"/>
      <c r="W447" s="88"/>
      <c r="X447" s="88"/>
      <c r="Y447" s="92"/>
      <c r="Z447" s="89"/>
      <c r="AA447" s="9"/>
    </row>
    <row r="448" spans="1:93" s="6" customFormat="1" x14ac:dyDescent="0.25">
      <c r="A448" s="46"/>
      <c r="B448" s="37"/>
      <c r="C448" s="90" t="s">
        <v>515</v>
      </c>
      <c r="D448" s="91" t="s">
        <v>516</v>
      </c>
      <c r="E448" s="91" t="s">
        <v>517</v>
      </c>
      <c r="F448" s="91">
        <v>2026</v>
      </c>
      <c r="G448" s="11" t="s">
        <v>16</v>
      </c>
      <c r="H448" s="12">
        <v>0</v>
      </c>
      <c r="I448" s="12">
        <v>0</v>
      </c>
      <c r="J448" s="12">
        <v>0</v>
      </c>
      <c r="K448" s="12">
        <v>1</v>
      </c>
      <c r="L448" s="12">
        <v>2</v>
      </c>
      <c r="M448" s="12">
        <v>0</v>
      </c>
      <c r="N448" s="12">
        <v>1</v>
      </c>
      <c r="O448" s="12">
        <v>0</v>
      </c>
      <c r="P448" s="12">
        <v>0</v>
      </c>
      <c r="Q448" s="12">
        <v>1</v>
      </c>
      <c r="R448" s="12">
        <v>0</v>
      </c>
      <c r="S448" s="12">
        <v>0</v>
      </c>
      <c r="T448" s="88"/>
      <c r="U448" s="88">
        <v>50000</v>
      </c>
      <c r="V448" s="88"/>
      <c r="W448" s="88"/>
      <c r="X448" s="88"/>
      <c r="Y448" s="92">
        <f>SUM(U448:X449)</f>
        <v>50000</v>
      </c>
      <c r="Z448" s="89">
        <v>2.2999999999999998</v>
      </c>
      <c r="AA448" s="9"/>
    </row>
    <row r="449" spans="1:27" s="6" customFormat="1" x14ac:dyDescent="0.25">
      <c r="A449" s="46"/>
      <c r="B449" s="37"/>
      <c r="C449" s="90"/>
      <c r="D449" s="91"/>
      <c r="E449" s="91"/>
      <c r="F449" s="91"/>
      <c r="G449" s="11" t="s">
        <v>18</v>
      </c>
      <c r="H449" s="12">
        <v>0</v>
      </c>
      <c r="I449" s="12">
        <v>0</v>
      </c>
      <c r="J449" s="12">
        <v>0</v>
      </c>
      <c r="K449" s="12">
        <v>0</v>
      </c>
      <c r="L449" s="17">
        <v>7763</v>
      </c>
      <c r="M449" s="12">
        <v>0</v>
      </c>
      <c r="N449" s="12">
        <v>0</v>
      </c>
      <c r="O449" s="12">
        <v>0</v>
      </c>
      <c r="P449" s="12">
        <v>0</v>
      </c>
      <c r="Q449" s="12">
        <v>0</v>
      </c>
      <c r="R449" s="12">
        <v>0</v>
      </c>
      <c r="S449" s="12">
        <v>0</v>
      </c>
      <c r="T449" s="88"/>
      <c r="U449" s="88"/>
      <c r="V449" s="88"/>
      <c r="W449" s="88"/>
      <c r="X449" s="88"/>
      <c r="Y449" s="92"/>
      <c r="Z449" s="89"/>
      <c r="AA449" s="9"/>
    </row>
    <row r="450" spans="1:27" s="6" customFormat="1" x14ac:dyDescent="0.25">
      <c r="A450" s="46"/>
      <c r="B450" s="37"/>
      <c r="C450" s="90" t="s">
        <v>518</v>
      </c>
      <c r="D450" s="91" t="s">
        <v>519</v>
      </c>
      <c r="E450" s="91" t="s">
        <v>140</v>
      </c>
      <c r="F450" s="91">
        <v>2026</v>
      </c>
      <c r="G450" s="11" t="s">
        <v>16</v>
      </c>
      <c r="H450" s="12">
        <v>0</v>
      </c>
      <c r="I450" s="12">
        <v>0</v>
      </c>
      <c r="J450" s="12">
        <v>1</v>
      </c>
      <c r="K450" s="12">
        <v>0</v>
      </c>
      <c r="L450" s="12">
        <v>1</v>
      </c>
      <c r="M450" s="12">
        <v>0</v>
      </c>
      <c r="N450" s="12">
        <v>0</v>
      </c>
      <c r="O450" s="12">
        <v>1</v>
      </c>
      <c r="P450" s="12">
        <v>2</v>
      </c>
      <c r="Q450" s="12">
        <v>0</v>
      </c>
      <c r="R450" s="12">
        <v>1</v>
      </c>
      <c r="S450" s="12">
        <v>0</v>
      </c>
      <c r="T450" s="88"/>
      <c r="U450" s="88">
        <v>40000</v>
      </c>
      <c r="V450" s="88"/>
      <c r="W450" s="88"/>
      <c r="X450" s="88"/>
      <c r="Y450" s="92">
        <f>SUM(U450:X451)</f>
        <v>40000</v>
      </c>
      <c r="Z450" s="89">
        <v>2.2999999999999998</v>
      </c>
      <c r="AA450" s="9"/>
    </row>
    <row r="451" spans="1:27" s="6" customFormat="1" x14ac:dyDescent="0.25">
      <c r="A451" s="46"/>
      <c r="B451" s="37"/>
      <c r="C451" s="90"/>
      <c r="D451" s="91"/>
      <c r="E451" s="91"/>
      <c r="F451" s="91"/>
      <c r="G451" s="11" t="s">
        <v>18</v>
      </c>
      <c r="H451" s="12">
        <v>0</v>
      </c>
      <c r="I451" s="17">
        <v>1820</v>
      </c>
      <c r="J451" s="17">
        <v>8180</v>
      </c>
      <c r="K451" s="12">
        <v>957</v>
      </c>
      <c r="L451" s="17">
        <v>8980</v>
      </c>
      <c r="M451" s="17">
        <v>2000</v>
      </c>
      <c r="N451" s="17">
        <v>3000</v>
      </c>
      <c r="O451" s="12">
        <v>0</v>
      </c>
      <c r="P451" s="17">
        <v>10000</v>
      </c>
      <c r="Q451" s="12">
        <v>0</v>
      </c>
      <c r="R451" s="17">
        <v>2000</v>
      </c>
      <c r="S451" s="12">
        <v>0</v>
      </c>
      <c r="T451" s="88"/>
      <c r="U451" s="88"/>
      <c r="V451" s="88"/>
      <c r="W451" s="88"/>
      <c r="X451" s="88"/>
      <c r="Y451" s="92"/>
      <c r="Z451" s="89"/>
      <c r="AA451" s="9"/>
    </row>
    <row r="452" spans="1:27" s="6" customFormat="1" x14ac:dyDescent="0.25">
      <c r="A452" s="46"/>
      <c r="B452" s="37"/>
      <c r="C452" s="90" t="s">
        <v>520</v>
      </c>
      <c r="D452" s="91" t="s">
        <v>521</v>
      </c>
      <c r="E452" s="91" t="s">
        <v>21</v>
      </c>
      <c r="F452" s="91">
        <v>2026</v>
      </c>
      <c r="G452" s="11" t="s">
        <v>16</v>
      </c>
      <c r="H452" s="12">
        <v>10</v>
      </c>
      <c r="I452" s="12">
        <v>10</v>
      </c>
      <c r="J452" s="12">
        <v>10</v>
      </c>
      <c r="K452" s="12">
        <v>10</v>
      </c>
      <c r="L452" s="12">
        <v>10</v>
      </c>
      <c r="M452" s="12">
        <v>10</v>
      </c>
      <c r="N452" s="12">
        <v>10</v>
      </c>
      <c r="O452" s="12">
        <v>10</v>
      </c>
      <c r="P452" s="12">
        <v>10</v>
      </c>
      <c r="Q452" s="12">
        <v>10</v>
      </c>
      <c r="R452" s="12">
        <v>10</v>
      </c>
      <c r="S452" s="12">
        <v>10</v>
      </c>
      <c r="T452" s="88"/>
      <c r="U452" s="88">
        <f>+Y452+Y453</f>
        <v>100000</v>
      </c>
      <c r="V452" s="88"/>
      <c r="W452" s="88"/>
      <c r="X452" s="88"/>
      <c r="Y452" s="14">
        <v>90000</v>
      </c>
      <c r="Z452" s="15">
        <v>2.2999999999999998</v>
      </c>
      <c r="AA452" s="9"/>
    </row>
    <row r="453" spans="1:27" s="6" customFormat="1" x14ac:dyDescent="0.25">
      <c r="A453" s="46"/>
      <c r="B453" s="37"/>
      <c r="C453" s="90"/>
      <c r="D453" s="91"/>
      <c r="E453" s="91"/>
      <c r="F453" s="91"/>
      <c r="G453" s="11" t="s">
        <v>18</v>
      </c>
      <c r="H453" s="12">
        <v>56</v>
      </c>
      <c r="I453" s="17">
        <v>35380</v>
      </c>
      <c r="J453" s="17">
        <v>4124</v>
      </c>
      <c r="K453" s="17">
        <v>3240</v>
      </c>
      <c r="L453" s="12">
        <v>0</v>
      </c>
      <c r="M453" s="17">
        <v>1000</v>
      </c>
      <c r="N453" s="12">
        <v>500</v>
      </c>
      <c r="O453" s="12">
        <v>0</v>
      </c>
      <c r="P453" s="12">
        <v>500</v>
      </c>
      <c r="Q453" s="12">
        <v>0</v>
      </c>
      <c r="R453" s="12">
        <v>500</v>
      </c>
      <c r="S453" s="12">
        <v>0</v>
      </c>
      <c r="T453" s="88"/>
      <c r="U453" s="88"/>
      <c r="V453" s="88"/>
      <c r="W453" s="88"/>
      <c r="X453" s="88"/>
      <c r="Y453" s="14">
        <v>10000</v>
      </c>
      <c r="Z453" s="18">
        <v>2.6</v>
      </c>
      <c r="AA453" s="9"/>
    </row>
    <row r="454" spans="1:27" x14ac:dyDescent="0.25">
      <c r="B454" s="37"/>
      <c r="C454" s="9"/>
      <c r="D454" s="37" t="s">
        <v>537</v>
      </c>
      <c r="E454" s="5"/>
      <c r="F454" s="5"/>
      <c r="G454" s="5"/>
      <c r="H454" s="5"/>
      <c r="I454" s="5"/>
      <c r="J454" s="5"/>
      <c r="K454" s="5"/>
      <c r="L454" s="5"/>
      <c r="M454" s="5"/>
      <c r="N454" s="5"/>
      <c r="O454" s="5"/>
      <c r="P454" s="5"/>
      <c r="Q454" s="5"/>
      <c r="R454" s="5"/>
      <c r="S454" s="5"/>
      <c r="T454" s="14">
        <f t="shared" ref="T454:Y454" si="0">SUM(T11:T453)</f>
        <v>548327</v>
      </c>
      <c r="U454" s="14">
        <f t="shared" si="0"/>
        <v>23186125</v>
      </c>
      <c r="V454" s="14">
        <f t="shared" si="0"/>
        <v>1058342</v>
      </c>
      <c r="W454" s="14">
        <f t="shared" si="0"/>
        <v>1419826</v>
      </c>
      <c r="X454" s="14">
        <f t="shared" si="0"/>
        <v>10667787</v>
      </c>
      <c r="Y454" s="14">
        <f t="shared" si="0"/>
        <v>36880407</v>
      </c>
      <c r="Z454" s="21"/>
      <c r="AA454" s="5"/>
    </row>
    <row r="455" spans="1:27" ht="15.75" x14ac:dyDescent="0.25">
      <c r="B455" s="60"/>
      <c r="C455" s="61"/>
      <c r="D455" s="62" t="s">
        <v>522</v>
      </c>
      <c r="T455" s="42">
        <v>548327</v>
      </c>
      <c r="U455" s="42">
        <v>23186125</v>
      </c>
      <c r="V455" s="42">
        <v>1058342</v>
      </c>
      <c r="W455" s="42">
        <v>1419826</v>
      </c>
      <c r="X455" s="42">
        <v>10667787</v>
      </c>
      <c r="Y455" s="42">
        <v>36880407</v>
      </c>
      <c r="Z455" s="43"/>
      <c r="AA455" s="27"/>
    </row>
    <row r="456" spans="1:27" x14ac:dyDescent="0.25">
      <c r="T456" s="44">
        <f>+T455-T454</f>
        <v>0</v>
      </c>
      <c r="U456" s="44">
        <f>+U455-U454</f>
        <v>0</v>
      </c>
      <c r="V456" s="44">
        <f t="shared" ref="V456:Y456" si="1">+V455-V454</f>
        <v>0</v>
      </c>
      <c r="W456" s="44">
        <f t="shared" si="1"/>
        <v>0</v>
      </c>
      <c r="X456" s="44">
        <f t="shared" si="1"/>
        <v>0</v>
      </c>
      <c r="Y456" s="44">
        <f t="shared" si="1"/>
        <v>0</v>
      </c>
      <c r="Z456" s="45"/>
      <c r="AA456" s="6"/>
    </row>
    <row r="457" spans="1:27" ht="15.75" x14ac:dyDescent="0.25">
      <c r="B457" s="32"/>
      <c r="T457" s="25"/>
      <c r="U457" s="25"/>
      <c r="V457" s="25"/>
      <c r="W457" s="25"/>
      <c r="X457" s="25"/>
      <c r="Y457" s="25"/>
      <c r="Z457" s="26"/>
      <c r="AA457" s="27"/>
    </row>
    <row r="458" spans="1:27" ht="15.75" x14ac:dyDescent="0.25">
      <c r="T458" s="25"/>
      <c r="U458" s="25"/>
      <c r="V458" s="25"/>
      <c r="W458" s="25"/>
      <c r="X458" s="25"/>
      <c r="Y458" s="25"/>
      <c r="Z458" s="54" t="s">
        <v>534</v>
      </c>
      <c r="AA458" s="55" t="s">
        <v>523</v>
      </c>
    </row>
    <row r="459" spans="1:27" ht="15.75" x14ac:dyDescent="0.25">
      <c r="T459" s="25"/>
      <c r="U459" s="25"/>
      <c r="V459" s="25"/>
      <c r="W459" s="25"/>
      <c r="X459" s="25"/>
      <c r="Y459" s="45" t="s">
        <v>535</v>
      </c>
      <c r="Z459" s="57" t="s">
        <v>524</v>
      </c>
      <c r="AA459" s="56">
        <f t="shared" ref="AA459:AA465" si="2">SUMIF($Z$11:$Z$453,Z459,$Y$11:$Y$453)</f>
        <v>11780325</v>
      </c>
    </row>
    <row r="460" spans="1:27" ht="15.75" x14ac:dyDescent="0.25">
      <c r="T460" s="26"/>
      <c r="U460" s="26"/>
      <c r="V460" s="26"/>
      <c r="W460" s="26"/>
      <c r="X460" s="26"/>
      <c r="Y460" s="26"/>
      <c r="Z460" s="28" t="s">
        <v>525</v>
      </c>
      <c r="AA460" s="33">
        <f t="shared" si="2"/>
        <v>1170717</v>
      </c>
    </row>
    <row r="461" spans="1:27" x14ac:dyDescent="0.25">
      <c r="T461" s="29"/>
      <c r="U461" s="29"/>
      <c r="V461" s="29"/>
      <c r="W461" s="29"/>
      <c r="X461" s="29"/>
      <c r="Y461" s="29"/>
      <c r="Z461" s="31" t="s">
        <v>526</v>
      </c>
      <c r="AA461" s="33">
        <f t="shared" si="2"/>
        <v>11898093</v>
      </c>
    </row>
    <row r="462" spans="1:27" x14ac:dyDescent="0.25">
      <c r="T462" s="29"/>
      <c r="U462" s="29"/>
      <c r="V462" s="29"/>
      <c r="W462" s="29"/>
      <c r="X462" s="30"/>
      <c r="Y462" s="45" t="s">
        <v>535</v>
      </c>
      <c r="Z462" s="57" t="s">
        <v>527</v>
      </c>
      <c r="AA462" s="56">
        <f t="shared" si="2"/>
        <v>546772</v>
      </c>
    </row>
    <row r="463" spans="1:27" x14ac:dyDescent="0.25">
      <c r="T463" s="29"/>
      <c r="U463" s="29"/>
      <c r="V463" s="29"/>
      <c r="W463" s="29"/>
      <c r="X463" s="29"/>
      <c r="Y463" s="45" t="s">
        <v>535</v>
      </c>
      <c r="Z463" s="57" t="s">
        <v>528</v>
      </c>
      <c r="AA463" s="56">
        <f t="shared" si="2"/>
        <v>60000</v>
      </c>
    </row>
    <row r="464" spans="1:27" x14ac:dyDescent="0.25">
      <c r="T464" s="29"/>
      <c r="U464" s="29"/>
      <c r="V464" s="29"/>
      <c r="W464" s="29"/>
      <c r="X464" s="29"/>
      <c r="Y464" s="29"/>
      <c r="Z464" s="58" t="s">
        <v>529</v>
      </c>
      <c r="AA464" s="33">
        <f t="shared" si="2"/>
        <v>474500</v>
      </c>
    </row>
    <row r="465" spans="20:27" x14ac:dyDescent="0.25">
      <c r="T465" s="29"/>
      <c r="U465" s="29"/>
      <c r="V465" s="29"/>
      <c r="W465" s="29"/>
      <c r="X465" s="29"/>
      <c r="Y465" s="29"/>
      <c r="Z465" s="59" t="s">
        <v>533</v>
      </c>
      <c r="AA465" s="33">
        <f t="shared" si="2"/>
        <v>10950000</v>
      </c>
    </row>
    <row r="466" spans="20:27" x14ac:dyDescent="0.25">
      <c r="T466" s="29"/>
      <c r="U466" s="29"/>
      <c r="V466" s="29"/>
      <c r="W466" s="29"/>
      <c r="X466" s="29"/>
      <c r="Y466" s="29"/>
      <c r="Z466" s="31" t="s">
        <v>2</v>
      </c>
      <c r="AA466" s="33">
        <f>SUM(AA458:AA465)</f>
        <v>36880407</v>
      </c>
    </row>
    <row r="467" spans="20:27" x14ac:dyDescent="0.25">
      <c r="T467" s="29"/>
      <c r="U467" s="29"/>
      <c r="V467" s="29"/>
      <c r="W467" s="29"/>
      <c r="X467" s="29"/>
      <c r="Y467" s="29"/>
      <c r="Z467" s="52" t="s">
        <v>536</v>
      </c>
      <c r="AA467" s="53">
        <f>Y454-AA466</f>
        <v>0</v>
      </c>
    </row>
    <row r="468" spans="20:27" x14ac:dyDescent="0.25">
      <c r="T468" s="29"/>
      <c r="U468" s="29"/>
      <c r="V468" s="29"/>
      <c r="W468" s="29"/>
      <c r="X468" s="29"/>
      <c r="Y468" s="29"/>
      <c r="Z468" s="29"/>
    </row>
    <row r="469" spans="20:27" x14ac:dyDescent="0.25">
      <c r="T469" s="29"/>
      <c r="U469" s="29"/>
      <c r="V469" s="29"/>
      <c r="W469" s="29"/>
      <c r="X469" s="29"/>
      <c r="Y469" s="29"/>
      <c r="Z469" s="29"/>
    </row>
    <row r="470" spans="20:27" x14ac:dyDescent="0.25">
      <c r="T470" s="29"/>
      <c r="U470" s="29"/>
      <c r="V470" s="29"/>
      <c r="W470" s="29"/>
      <c r="X470" s="29"/>
      <c r="Y470" s="29"/>
      <c r="Z470" s="29"/>
    </row>
    <row r="471" spans="20:27" x14ac:dyDescent="0.25">
      <c r="T471" s="29"/>
      <c r="U471" s="29"/>
      <c r="V471" s="29"/>
      <c r="W471" s="29"/>
      <c r="X471" s="29"/>
      <c r="Y471" s="29"/>
      <c r="Z471" s="29"/>
    </row>
    <row r="472" spans="20:27" x14ac:dyDescent="0.25">
      <c r="T472" s="29"/>
      <c r="U472" s="29"/>
      <c r="V472" s="29"/>
      <c r="W472" s="29"/>
      <c r="X472" s="29"/>
      <c r="Y472" s="29"/>
      <c r="Z472" s="29"/>
    </row>
    <row r="473" spans="20:27" x14ac:dyDescent="0.25">
      <c r="T473" s="29"/>
      <c r="U473" s="29"/>
      <c r="V473" s="29"/>
      <c r="W473" s="29"/>
      <c r="X473" s="29"/>
      <c r="Y473" s="29"/>
      <c r="Z473" s="29"/>
    </row>
    <row r="474" spans="20:27" x14ac:dyDescent="0.25">
      <c r="T474" s="29"/>
      <c r="U474" s="29"/>
      <c r="V474" s="29"/>
      <c r="W474" s="29"/>
      <c r="X474" s="29"/>
      <c r="Y474" s="29"/>
      <c r="Z474" s="29"/>
    </row>
    <row r="475" spans="20:27" x14ac:dyDescent="0.25">
      <c r="T475" s="29"/>
      <c r="U475" s="29"/>
      <c r="V475" s="29"/>
      <c r="W475" s="29"/>
      <c r="X475" s="29"/>
      <c r="Y475" s="29"/>
      <c r="Z475" s="29"/>
    </row>
    <row r="476" spans="20:27" x14ac:dyDescent="0.25">
      <c r="T476" s="29"/>
      <c r="U476" s="29"/>
      <c r="V476" s="29"/>
      <c r="W476" s="29"/>
      <c r="X476" s="29"/>
      <c r="Y476" s="29"/>
      <c r="Z476" s="29"/>
    </row>
    <row r="477" spans="20:27" x14ac:dyDescent="0.25">
      <c r="T477" s="29"/>
      <c r="U477" s="29"/>
      <c r="V477" s="29"/>
      <c r="W477" s="29"/>
      <c r="X477" s="29"/>
      <c r="Y477" s="29"/>
      <c r="Z477" s="29"/>
    </row>
    <row r="478" spans="20:27" x14ac:dyDescent="0.25">
      <c r="T478" s="29"/>
      <c r="U478" s="29"/>
      <c r="V478" s="29"/>
      <c r="W478" s="29"/>
      <c r="X478" s="29"/>
      <c r="Y478" s="29"/>
      <c r="Z478" s="29"/>
    </row>
    <row r="479" spans="20:27" x14ac:dyDescent="0.25">
      <c r="T479" s="29"/>
      <c r="U479" s="29"/>
      <c r="V479" s="29"/>
      <c r="W479" s="29"/>
      <c r="X479" s="29"/>
      <c r="Y479" s="29"/>
      <c r="Z479" s="29"/>
    </row>
    <row r="480" spans="20:27" x14ac:dyDescent="0.25">
      <c r="T480" s="29"/>
      <c r="U480" s="29"/>
      <c r="V480" s="29"/>
      <c r="W480" s="29"/>
      <c r="X480" s="29"/>
      <c r="Y480" s="29"/>
      <c r="Z480" s="29"/>
    </row>
    <row r="481" spans="20:26" x14ac:dyDescent="0.25">
      <c r="T481" s="29"/>
      <c r="U481" s="29"/>
      <c r="V481" s="29"/>
      <c r="W481" s="29"/>
      <c r="X481" s="29"/>
      <c r="Y481" s="29"/>
      <c r="Z481" s="29"/>
    </row>
    <row r="482" spans="20:26" x14ac:dyDescent="0.25">
      <c r="T482" s="29"/>
      <c r="U482" s="29"/>
      <c r="V482" s="29"/>
      <c r="W482" s="29"/>
      <c r="X482" s="29"/>
      <c r="Y482" s="29"/>
      <c r="Z482" s="29"/>
    </row>
    <row r="483" spans="20:26" x14ac:dyDescent="0.25">
      <c r="T483" s="29"/>
      <c r="U483" s="29"/>
      <c r="V483" s="29"/>
      <c r="W483" s="29"/>
      <c r="X483" s="29"/>
      <c r="Y483" s="29"/>
      <c r="Z483" s="29"/>
    </row>
    <row r="484" spans="20:26" x14ac:dyDescent="0.25">
      <c r="T484" s="29"/>
      <c r="U484" s="29"/>
      <c r="V484" s="29"/>
      <c r="W484" s="29"/>
      <c r="X484" s="29"/>
      <c r="Y484" s="29"/>
      <c r="Z484" s="29"/>
    </row>
    <row r="485" spans="20:26" x14ac:dyDescent="0.25">
      <c r="T485" s="29"/>
      <c r="U485" s="29"/>
      <c r="V485" s="29"/>
      <c r="W485" s="29"/>
      <c r="X485" s="29"/>
      <c r="Y485" s="29"/>
      <c r="Z485" s="29"/>
    </row>
    <row r="486" spans="20:26" x14ac:dyDescent="0.25">
      <c r="T486" s="29"/>
      <c r="U486" s="29"/>
      <c r="V486" s="29"/>
      <c r="W486" s="29"/>
      <c r="X486" s="29"/>
      <c r="Y486" s="29"/>
      <c r="Z486" s="29"/>
    </row>
    <row r="487" spans="20:26" x14ac:dyDescent="0.25">
      <c r="T487" s="29"/>
      <c r="U487" s="29"/>
      <c r="V487" s="29"/>
      <c r="W487" s="29"/>
      <c r="X487" s="29"/>
      <c r="Y487" s="29"/>
      <c r="Z487" s="29"/>
    </row>
    <row r="488" spans="20:26" x14ac:dyDescent="0.25">
      <c r="T488" s="29"/>
      <c r="U488" s="29"/>
      <c r="V488" s="29"/>
      <c r="W488" s="29"/>
      <c r="X488" s="29"/>
      <c r="Y488" s="29"/>
      <c r="Z488" s="29"/>
    </row>
    <row r="489" spans="20:26" x14ac:dyDescent="0.25">
      <c r="T489" s="29"/>
      <c r="U489" s="29"/>
      <c r="V489" s="29"/>
      <c r="W489" s="29"/>
      <c r="X489" s="29"/>
      <c r="Y489" s="29"/>
      <c r="Z489" s="29"/>
    </row>
    <row r="490" spans="20:26" x14ac:dyDescent="0.25">
      <c r="T490" s="29"/>
      <c r="U490" s="29"/>
      <c r="V490" s="29"/>
      <c r="W490" s="29"/>
      <c r="X490" s="29"/>
      <c r="Y490" s="29"/>
      <c r="Z490" s="29"/>
    </row>
    <row r="491" spans="20:26" x14ac:dyDescent="0.25">
      <c r="T491" s="29"/>
      <c r="U491" s="29"/>
      <c r="V491" s="29"/>
      <c r="W491" s="29"/>
      <c r="X491" s="29"/>
      <c r="Y491" s="29"/>
      <c r="Z491" s="29"/>
    </row>
    <row r="492" spans="20:26" x14ac:dyDescent="0.25">
      <c r="T492" s="29"/>
      <c r="U492" s="29"/>
      <c r="V492" s="29"/>
      <c r="W492" s="29"/>
      <c r="X492" s="29"/>
      <c r="Y492" s="29"/>
      <c r="Z492" s="29"/>
    </row>
    <row r="493" spans="20:26" x14ac:dyDescent="0.25">
      <c r="T493" s="29"/>
      <c r="U493" s="29"/>
      <c r="V493" s="29"/>
      <c r="W493" s="29"/>
      <c r="X493" s="29"/>
      <c r="Y493" s="29"/>
      <c r="Z493" s="29"/>
    </row>
    <row r="494" spans="20:26" x14ac:dyDescent="0.25">
      <c r="T494" s="29"/>
      <c r="U494" s="29"/>
      <c r="V494" s="29"/>
      <c r="W494" s="29"/>
      <c r="X494" s="29"/>
      <c r="Y494" s="29"/>
      <c r="Z494" s="29"/>
    </row>
    <row r="495" spans="20:26" x14ac:dyDescent="0.25">
      <c r="T495" s="29"/>
      <c r="U495" s="29"/>
      <c r="V495" s="29"/>
      <c r="W495" s="29"/>
      <c r="X495" s="29"/>
      <c r="Y495" s="29"/>
      <c r="Z495" s="29"/>
    </row>
    <row r="496" spans="20:26" x14ac:dyDescent="0.25">
      <c r="T496" s="29"/>
      <c r="U496" s="29"/>
      <c r="V496" s="29"/>
      <c r="W496" s="29"/>
      <c r="X496" s="29"/>
      <c r="Y496" s="29"/>
      <c r="Z496" s="29"/>
    </row>
    <row r="497" spans="20:26" x14ac:dyDescent="0.25">
      <c r="T497" s="29"/>
      <c r="U497" s="29"/>
      <c r="V497" s="29"/>
      <c r="W497" s="29"/>
      <c r="X497" s="29"/>
      <c r="Y497" s="29"/>
      <c r="Z497" s="29"/>
    </row>
    <row r="498" spans="20:26" x14ac:dyDescent="0.25">
      <c r="T498" s="29"/>
      <c r="U498" s="29"/>
      <c r="V498" s="29"/>
      <c r="W498" s="29"/>
      <c r="X498" s="29"/>
      <c r="Y498" s="29"/>
      <c r="Z498" s="29"/>
    </row>
    <row r="499" spans="20:26" x14ac:dyDescent="0.25">
      <c r="T499" s="29"/>
      <c r="U499" s="29"/>
      <c r="V499" s="29"/>
      <c r="W499" s="29"/>
      <c r="X499" s="29"/>
      <c r="Y499" s="29"/>
      <c r="Z499" s="29"/>
    </row>
    <row r="500" spans="20:26" x14ac:dyDescent="0.25">
      <c r="T500" s="29"/>
      <c r="U500" s="29"/>
      <c r="V500" s="29"/>
      <c r="W500" s="29"/>
      <c r="X500" s="29"/>
      <c r="Y500" s="29"/>
      <c r="Z500" s="29"/>
    </row>
    <row r="501" spans="20:26" x14ac:dyDescent="0.25">
      <c r="T501" s="29"/>
      <c r="U501" s="29"/>
      <c r="V501" s="29"/>
      <c r="W501" s="29"/>
      <c r="X501" s="29"/>
      <c r="Y501" s="29"/>
      <c r="Z501" s="29"/>
    </row>
    <row r="502" spans="20:26" x14ac:dyDescent="0.25">
      <c r="T502" s="29"/>
      <c r="U502" s="29"/>
      <c r="V502" s="29"/>
      <c r="W502" s="29"/>
      <c r="X502" s="29"/>
      <c r="Y502" s="29"/>
      <c r="Z502" s="29"/>
    </row>
    <row r="503" spans="20:26" x14ac:dyDescent="0.25">
      <c r="T503" s="29"/>
      <c r="U503" s="29"/>
      <c r="V503" s="29"/>
      <c r="W503" s="29"/>
      <c r="X503" s="29"/>
      <c r="Y503" s="29"/>
      <c r="Z503" s="29"/>
    </row>
    <row r="504" spans="20:26" x14ac:dyDescent="0.25">
      <c r="T504" s="29"/>
      <c r="U504" s="29"/>
      <c r="V504" s="29"/>
      <c r="W504" s="29"/>
      <c r="X504" s="29"/>
      <c r="Y504" s="29"/>
      <c r="Z504" s="29"/>
    </row>
    <row r="505" spans="20:26" x14ac:dyDescent="0.25">
      <c r="T505" s="29"/>
      <c r="U505" s="29"/>
      <c r="V505" s="29"/>
      <c r="W505" s="29"/>
      <c r="X505" s="29"/>
      <c r="Y505" s="29"/>
      <c r="Z505" s="29"/>
    </row>
    <row r="506" spans="20:26" x14ac:dyDescent="0.25">
      <c r="T506" s="29"/>
      <c r="U506" s="29"/>
      <c r="V506" s="29"/>
      <c r="W506" s="29"/>
      <c r="X506" s="29"/>
      <c r="Y506" s="29"/>
      <c r="Z506" s="29"/>
    </row>
    <row r="507" spans="20:26" x14ac:dyDescent="0.25">
      <c r="T507" s="29"/>
      <c r="U507" s="29"/>
      <c r="V507" s="29"/>
      <c r="W507" s="29"/>
      <c r="X507" s="29"/>
      <c r="Y507" s="29"/>
      <c r="Z507" s="29"/>
    </row>
    <row r="508" spans="20:26" x14ac:dyDescent="0.25">
      <c r="T508" s="29"/>
      <c r="U508" s="29"/>
      <c r="V508" s="29"/>
      <c r="W508" s="29"/>
      <c r="X508" s="29"/>
      <c r="Y508" s="29"/>
      <c r="Z508" s="29"/>
    </row>
    <row r="509" spans="20:26" x14ac:dyDescent="0.25">
      <c r="T509" s="29"/>
      <c r="U509" s="29"/>
      <c r="V509" s="29"/>
      <c r="W509" s="29"/>
      <c r="X509" s="29"/>
      <c r="Y509" s="29"/>
      <c r="Z509" s="29"/>
    </row>
    <row r="510" spans="20:26" x14ac:dyDescent="0.25">
      <c r="T510" s="29"/>
      <c r="U510" s="29"/>
      <c r="V510" s="29"/>
      <c r="W510" s="29"/>
      <c r="X510" s="29"/>
      <c r="Y510" s="29"/>
      <c r="Z510" s="29"/>
    </row>
    <row r="511" spans="20:26" x14ac:dyDescent="0.25">
      <c r="T511" s="29"/>
      <c r="U511" s="29"/>
      <c r="V511" s="29"/>
      <c r="W511" s="29"/>
      <c r="X511" s="29"/>
      <c r="Y511" s="29"/>
      <c r="Z511" s="29"/>
    </row>
    <row r="512" spans="20:26" x14ac:dyDescent="0.25">
      <c r="T512" s="29"/>
      <c r="U512" s="29"/>
      <c r="V512" s="29"/>
      <c r="W512" s="29"/>
      <c r="X512" s="29"/>
      <c r="Y512" s="29"/>
      <c r="Z512" s="29"/>
    </row>
    <row r="513" spans="20:26" x14ac:dyDescent="0.25">
      <c r="T513" s="29"/>
      <c r="U513" s="29"/>
      <c r="V513" s="29"/>
      <c r="W513" s="29"/>
      <c r="X513" s="29"/>
      <c r="Y513" s="29"/>
      <c r="Z513" s="29"/>
    </row>
    <row r="514" spans="20:26" x14ac:dyDescent="0.25">
      <c r="T514" s="29"/>
      <c r="U514" s="29"/>
      <c r="V514" s="29"/>
      <c r="W514" s="29"/>
      <c r="X514" s="29"/>
      <c r="Y514" s="29"/>
      <c r="Z514" s="29"/>
    </row>
    <row r="515" spans="20:26" x14ac:dyDescent="0.25">
      <c r="T515" s="29"/>
      <c r="U515" s="29"/>
      <c r="V515" s="29"/>
      <c r="W515" s="29"/>
      <c r="X515" s="29"/>
      <c r="Y515" s="29"/>
      <c r="Z515" s="29"/>
    </row>
    <row r="516" spans="20:26" x14ac:dyDescent="0.25">
      <c r="T516" s="29"/>
      <c r="U516" s="29"/>
      <c r="V516" s="29"/>
      <c r="W516" s="29"/>
      <c r="X516" s="29"/>
      <c r="Y516" s="29"/>
      <c r="Z516" s="29"/>
    </row>
    <row r="517" spans="20:26" x14ac:dyDescent="0.25">
      <c r="T517" s="29"/>
      <c r="U517" s="29"/>
      <c r="V517" s="29"/>
      <c r="W517" s="29"/>
      <c r="X517" s="29"/>
      <c r="Y517" s="29"/>
      <c r="Z517" s="29"/>
    </row>
    <row r="518" spans="20:26" x14ac:dyDescent="0.25">
      <c r="T518" s="29"/>
      <c r="U518" s="29"/>
      <c r="V518" s="29"/>
      <c r="W518" s="29"/>
      <c r="X518" s="29"/>
      <c r="Y518" s="29"/>
      <c r="Z518" s="29"/>
    </row>
    <row r="519" spans="20:26" x14ac:dyDescent="0.25">
      <c r="T519" s="29"/>
      <c r="U519" s="29"/>
      <c r="V519" s="29"/>
      <c r="W519" s="29"/>
      <c r="X519" s="29"/>
      <c r="Y519" s="29"/>
      <c r="Z519" s="29"/>
    </row>
    <row r="520" spans="20:26" x14ac:dyDescent="0.25">
      <c r="T520" s="29"/>
      <c r="U520" s="29"/>
      <c r="V520" s="29"/>
      <c r="W520" s="29"/>
      <c r="X520" s="29"/>
      <c r="Y520" s="29"/>
      <c r="Z520" s="29"/>
    </row>
    <row r="521" spans="20:26" x14ac:dyDescent="0.25">
      <c r="T521" s="29"/>
      <c r="U521" s="29"/>
      <c r="V521" s="29"/>
      <c r="W521" s="29"/>
      <c r="X521" s="29"/>
      <c r="Y521" s="29"/>
      <c r="Z521" s="29"/>
    </row>
    <row r="522" spans="20:26" x14ac:dyDescent="0.25">
      <c r="T522" s="29"/>
      <c r="U522" s="29"/>
      <c r="V522" s="29"/>
      <c r="W522" s="29"/>
      <c r="X522" s="29"/>
      <c r="Y522" s="29"/>
      <c r="Z522" s="29"/>
    </row>
    <row r="523" spans="20:26" x14ac:dyDescent="0.25">
      <c r="T523" s="29"/>
      <c r="U523" s="29"/>
      <c r="V523" s="29"/>
      <c r="W523" s="29"/>
      <c r="X523" s="29"/>
      <c r="Y523" s="29"/>
      <c r="Z523" s="29"/>
    </row>
    <row r="524" spans="20:26" x14ac:dyDescent="0.25">
      <c r="T524" s="29"/>
      <c r="U524" s="29"/>
      <c r="V524" s="29"/>
      <c r="W524" s="29"/>
      <c r="X524" s="29"/>
      <c r="Y524" s="29"/>
      <c r="Z524" s="29"/>
    </row>
    <row r="525" spans="20:26" x14ac:dyDescent="0.25">
      <c r="T525" s="29"/>
      <c r="U525" s="29"/>
      <c r="V525" s="29"/>
      <c r="W525" s="29"/>
      <c r="X525" s="29"/>
      <c r="Y525" s="29"/>
      <c r="Z525" s="29"/>
    </row>
    <row r="526" spans="20:26" x14ac:dyDescent="0.25">
      <c r="T526" s="29"/>
      <c r="U526" s="29"/>
      <c r="V526" s="29"/>
      <c r="W526" s="29"/>
      <c r="X526" s="29"/>
      <c r="Y526" s="29"/>
      <c r="Z526" s="29"/>
    </row>
    <row r="527" spans="20:26" x14ac:dyDescent="0.25">
      <c r="T527" s="29"/>
      <c r="U527" s="29"/>
      <c r="V527" s="29"/>
      <c r="W527" s="29"/>
      <c r="X527" s="29"/>
      <c r="Y527" s="29"/>
      <c r="Z527" s="29"/>
    </row>
    <row r="528" spans="20:26" x14ac:dyDescent="0.25">
      <c r="T528" s="29"/>
      <c r="U528" s="29"/>
      <c r="V528" s="29"/>
      <c r="W528" s="29"/>
      <c r="X528" s="29"/>
      <c r="Y528" s="29"/>
      <c r="Z528" s="29"/>
    </row>
    <row r="529" spans="20:26" x14ac:dyDescent="0.25">
      <c r="T529" s="29"/>
      <c r="U529" s="29"/>
      <c r="V529" s="29"/>
      <c r="W529" s="29"/>
      <c r="X529" s="29"/>
      <c r="Y529" s="29"/>
      <c r="Z529" s="29"/>
    </row>
    <row r="530" spans="20:26" x14ac:dyDescent="0.25">
      <c r="T530" s="29"/>
      <c r="U530" s="29"/>
      <c r="V530" s="29"/>
      <c r="W530" s="29"/>
      <c r="X530" s="29"/>
      <c r="Y530" s="29"/>
      <c r="Z530" s="29"/>
    </row>
    <row r="531" spans="20:26" x14ac:dyDescent="0.25">
      <c r="T531" s="29"/>
      <c r="U531" s="29"/>
      <c r="V531" s="29"/>
      <c r="W531" s="29"/>
      <c r="X531" s="29"/>
      <c r="Y531" s="29"/>
      <c r="Z531" s="29"/>
    </row>
    <row r="532" spans="20:26" x14ac:dyDescent="0.25">
      <c r="T532" s="29"/>
      <c r="U532" s="29"/>
      <c r="V532" s="29"/>
      <c r="W532" s="29"/>
      <c r="X532" s="29"/>
      <c r="Y532" s="29"/>
      <c r="Z532" s="29"/>
    </row>
    <row r="533" spans="20:26" x14ac:dyDescent="0.25">
      <c r="T533" s="29"/>
      <c r="U533" s="29"/>
      <c r="V533" s="29"/>
      <c r="W533" s="29"/>
      <c r="X533" s="29"/>
      <c r="Y533" s="29"/>
      <c r="Z533" s="29"/>
    </row>
    <row r="534" spans="20:26" x14ac:dyDescent="0.25">
      <c r="T534" s="29"/>
      <c r="U534" s="29"/>
      <c r="V534" s="29"/>
      <c r="W534" s="29"/>
      <c r="X534" s="29"/>
      <c r="Y534" s="29"/>
      <c r="Z534" s="29"/>
    </row>
    <row r="535" spans="20:26" x14ac:dyDescent="0.25">
      <c r="T535" s="29"/>
      <c r="U535" s="29"/>
      <c r="V535" s="29"/>
      <c r="W535" s="29"/>
      <c r="X535" s="29"/>
      <c r="Y535" s="29"/>
      <c r="Z535" s="29"/>
    </row>
    <row r="536" spans="20:26" x14ac:dyDescent="0.25">
      <c r="T536" s="29"/>
      <c r="U536" s="29"/>
      <c r="V536" s="29"/>
      <c r="W536" s="29"/>
      <c r="X536" s="29"/>
      <c r="Y536" s="29"/>
      <c r="Z536" s="29"/>
    </row>
    <row r="537" spans="20:26" x14ac:dyDescent="0.25">
      <c r="T537" s="29"/>
      <c r="U537" s="29"/>
      <c r="V537" s="29"/>
      <c r="W537" s="29"/>
      <c r="X537" s="29"/>
      <c r="Y537" s="29"/>
      <c r="Z537" s="29"/>
    </row>
    <row r="538" spans="20:26" x14ac:dyDescent="0.25">
      <c r="T538" s="29"/>
      <c r="U538" s="29"/>
      <c r="V538" s="29"/>
      <c r="W538" s="29"/>
      <c r="X538" s="29"/>
      <c r="Y538" s="29"/>
      <c r="Z538" s="29"/>
    </row>
    <row r="539" spans="20:26" x14ac:dyDescent="0.25">
      <c r="T539" s="29"/>
      <c r="U539" s="29"/>
      <c r="V539" s="29"/>
      <c r="W539" s="29"/>
      <c r="X539" s="29"/>
      <c r="Y539" s="29"/>
      <c r="Z539" s="29"/>
    </row>
    <row r="540" spans="20:26" x14ac:dyDescent="0.25">
      <c r="T540" s="29"/>
      <c r="U540" s="29"/>
      <c r="V540" s="29"/>
      <c r="W540" s="29"/>
      <c r="X540" s="29"/>
      <c r="Y540" s="29"/>
      <c r="Z540" s="29"/>
    </row>
    <row r="541" spans="20:26" x14ac:dyDescent="0.25">
      <c r="T541" s="29"/>
      <c r="U541" s="29"/>
      <c r="V541" s="29"/>
      <c r="W541" s="29"/>
      <c r="X541" s="29"/>
      <c r="Y541" s="29"/>
      <c r="Z541" s="29"/>
    </row>
    <row r="542" spans="20:26" x14ac:dyDescent="0.25">
      <c r="T542" s="29"/>
      <c r="U542" s="29"/>
      <c r="V542" s="29"/>
      <c r="W542" s="29"/>
      <c r="X542" s="29"/>
      <c r="Y542" s="29"/>
      <c r="Z542" s="29"/>
    </row>
    <row r="543" spans="20:26" x14ac:dyDescent="0.25">
      <c r="T543" s="29"/>
      <c r="U543" s="29"/>
      <c r="V543" s="29"/>
      <c r="W543" s="29"/>
      <c r="X543" s="29"/>
      <c r="Y543" s="29"/>
      <c r="Z543" s="29"/>
    </row>
    <row r="544" spans="20:26" x14ac:dyDescent="0.25">
      <c r="T544" s="29"/>
      <c r="U544" s="29"/>
      <c r="V544" s="29"/>
      <c r="W544" s="29"/>
      <c r="X544" s="29"/>
      <c r="Y544" s="29"/>
      <c r="Z544" s="29"/>
    </row>
    <row r="545" spans="20:26" x14ac:dyDescent="0.25">
      <c r="T545" s="29"/>
      <c r="U545" s="29"/>
      <c r="V545" s="29"/>
      <c r="W545" s="29"/>
      <c r="X545" s="29"/>
      <c r="Y545" s="29"/>
      <c r="Z545" s="29"/>
    </row>
    <row r="546" spans="20:26" x14ac:dyDescent="0.25">
      <c r="T546" s="29"/>
      <c r="U546" s="29"/>
      <c r="V546" s="29"/>
      <c r="W546" s="29"/>
      <c r="X546" s="29"/>
      <c r="Y546" s="29"/>
      <c r="Z546" s="29"/>
    </row>
    <row r="547" spans="20:26" x14ac:dyDescent="0.25">
      <c r="T547" s="29"/>
      <c r="U547" s="29"/>
      <c r="V547" s="29"/>
      <c r="W547" s="29"/>
      <c r="X547" s="29"/>
      <c r="Y547" s="29"/>
      <c r="Z547" s="29"/>
    </row>
    <row r="548" spans="20:26" x14ac:dyDescent="0.25">
      <c r="T548" s="29"/>
      <c r="U548" s="29"/>
      <c r="V548" s="29"/>
      <c r="W548" s="29"/>
      <c r="X548" s="29"/>
      <c r="Y548" s="29"/>
      <c r="Z548" s="29"/>
    </row>
    <row r="549" spans="20:26" x14ac:dyDescent="0.25">
      <c r="T549" s="29"/>
      <c r="U549" s="29"/>
      <c r="V549" s="29"/>
      <c r="W549" s="29"/>
      <c r="X549" s="29"/>
      <c r="Y549" s="29"/>
      <c r="Z549" s="29"/>
    </row>
  </sheetData>
  <mergeCells count="2311">
    <mergeCell ref="C203:D203"/>
    <mergeCell ref="C236:D236"/>
    <mergeCell ref="C261:D261"/>
    <mergeCell ref="C264:D264"/>
    <mergeCell ref="C269:D269"/>
    <mergeCell ref="C282:D282"/>
    <mergeCell ref="C289:D289"/>
    <mergeCell ref="C296:D296"/>
    <mergeCell ref="C301:D301"/>
    <mergeCell ref="C314:D314"/>
    <mergeCell ref="C324:D324"/>
    <mergeCell ref="C337:D337"/>
    <mergeCell ref="C364:D364"/>
    <mergeCell ref="C369:D369"/>
    <mergeCell ref="C376:D376"/>
    <mergeCell ref="C190:D190"/>
    <mergeCell ref="C193:D193"/>
    <mergeCell ref="C232:D232"/>
    <mergeCell ref="C276:D276"/>
    <mergeCell ref="C279:D279"/>
    <mergeCell ref="C321:D321"/>
    <mergeCell ref="C350:D350"/>
    <mergeCell ref="C357:D357"/>
    <mergeCell ref="C360:D360"/>
    <mergeCell ref="C204:C205"/>
    <mergeCell ref="D204:D205"/>
    <mergeCell ref="C212:C213"/>
    <mergeCell ref="D212:D213"/>
    <mergeCell ref="C220:C221"/>
    <mergeCell ref="D220:D221"/>
    <mergeCell ref="C290:C291"/>
    <mergeCell ref="D290:D291"/>
    <mergeCell ref="C409:D409"/>
    <mergeCell ref="C445:D445"/>
    <mergeCell ref="C38:D38"/>
    <mergeCell ref="C41:D41"/>
    <mergeCell ref="C44:D44"/>
    <mergeCell ref="C53:D53"/>
    <mergeCell ref="C60:D60"/>
    <mergeCell ref="C65:D65"/>
    <mergeCell ref="C70:D70"/>
    <mergeCell ref="C78:D78"/>
    <mergeCell ref="C89:D89"/>
    <mergeCell ref="C96:D96"/>
    <mergeCell ref="C108:D108"/>
    <mergeCell ref="C118:D118"/>
    <mergeCell ref="C121:D121"/>
    <mergeCell ref="C128:D128"/>
    <mergeCell ref="C137:D137"/>
    <mergeCell ref="C144:D144"/>
    <mergeCell ref="C149:D149"/>
    <mergeCell ref="C152:D152"/>
    <mergeCell ref="C157:D157"/>
    <mergeCell ref="C162:D162"/>
    <mergeCell ref="C169:D169"/>
    <mergeCell ref="C66:C67"/>
    <mergeCell ref="D66:D67"/>
    <mergeCell ref="C68:C69"/>
    <mergeCell ref="D68:D69"/>
    <mergeCell ref="C119:C120"/>
    <mergeCell ref="D119:D120"/>
    <mergeCell ref="C90:C91"/>
    <mergeCell ref="D90:D91"/>
    <mergeCell ref="C138:C139"/>
    <mergeCell ref="U9:X9"/>
    <mergeCell ref="Y9:Y10"/>
    <mergeCell ref="Z9:Z10"/>
    <mergeCell ref="C11:D11"/>
    <mergeCell ref="C16:D16"/>
    <mergeCell ref="C19:D19"/>
    <mergeCell ref="C22:D22"/>
    <mergeCell ref="C33:D33"/>
    <mergeCell ref="C47:D47"/>
    <mergeCell ref="C50:D50"/>
    <mergeCell ref="C75:D75"/>
    <mergeCell ref="C111:D111"/>
    <mergeCell ref="C131:D131"/>
    <mergeCell ref="C134:D134"/>
    <mergeCell ref="C2:S2"/>
    <mergeCell ref="C3:D3"/>
    <mergeCell ref="C4:D4"/>
    <mergeCell ref="C5:D5"/>
    <mergeCell ref="C6:D6"/>
    <mergeCell ref="C7:D7"/>
    <mergeCell ref="C12:C13"/>
    <mergeCell ref="D12:D13"/>
    <mergeCell ref="E12:E13"/>
    <mergeCell ref="F12:F13"/>
    <mergeCell ref="U14:U15"/>
    <mergeCell ref="V14:V15"/>
    <mergeCell ref="W14:W15"/>
    <mergeCell ref="X14:X15"/>
    <mergeCell ref="T23:T24"/>
    <mergeCell ref="U23:U24"/>
    <mergeCell ref="V23:V24"/>
    <mergeCell ref="W23:W24"/>
    <mergeCell ref="AA14:AA15"/>
    <mergeCell ref="Z12:Z13"/>
    <mergeCell ref="AA12:AA13"/>
    <mergeCell ref="C14:C15"/>
    <mergeCell ref="D14:D15"/>
    <mergeCell ref="E14:E15"/>
    <mergeCell ref="F14:F15"/>
    <mergeCell ref="T14:T15"/>
    <mergeCell ref="T12:T13"/>
    <mergeCell ref="U12:U13"/>
    <mergeCell ref="V12:V13"/>
    <mergeCell ref="W12:W13"/>
    <mergeCell ref="X12:X13"/>
    <mergeCell ref="Y12:Y13"/>
    <mergeCell ref="AA17:AA18"/>
    <mergeCell ref="T17:T18"/>
    <mergeCell ref="U17:U18"/>
    <mergeCell ref="V17:V18"/>
    <mergeCell ref="W17:W18"/>
    <mergeCell ref="X17:X18"/>
    <mergeCell ref="C17:C18"/>
    <mergeCell ref="D17:D18"/>
    <mergeCell ref="E17:E18"/>
    <mergeCell ref="F17:F18"/>
    <mergeCell ref="X23:X24"/>
    <mergeCell ref="C23:C24"/>
    <mergeCell ref="D23:D24"/>
    <mergeCell ref="E23:E24"/>
    <mergeCell ref="F23:F24"/>
    <mergeCell ref="AA20:AA21"/>
    <mergeCell ref="T20:T21"/>
    <mergeCell ref="U20:U21"/>
    <mergeCell ref="V20:V21"/>
    <mergeCell ref="W20:W21"/>
    <mergeCell ref="X20:X21"/>
    <mergeCell ref="C20:C21"/>
    <mergeCell ref="D20:D21"/>
    <mergeCell ref="E20:E21"/>
    <mergeCell ref="F20:F21"/>
    <mergeCell ref="W27:W28"/>
    <mergeCell ref="X27:X28"/>
    <mergeCell ref="Y27:Y28"/>
    <mergeCell ref="Z27:Z28"/>
    <mergeCell ref="AA27:AA28"/>
    <mergeCell ref="AA25:AA26"/>
    <mergeCell ref="C27:C28"/>
    <mergeCell ref="D27:D28"/>
    <mergeCell ref="E27:E28"/>
    <mergeCell ref="F27:F28"/>
    <mergeCell ref="T27:T28"/>
    <mergeCell ref="U27:U28"/>
    <mergeCell ref="V27:V28"/>
    <mergeCell ref="T25:T26"/>
    <mergeCell ref="U25:U26"/>
    <mergeCell ref="V25:V26"/>
    <mergeCell ref="W25:W26"/>
    <mergeCell ref="X25:X26"/>
    <mergeCell ref="C25:C26"/>
    <mergeCell ref="D25:D26"/>
    <mergeCell ref="E25:E26"/>
    <mergeCell ref="F25:F26"/>
    <mergeCell ref="Z29:Z30"/>
    <mergeCell ref="AA29:AA30"/>
    <mergeCell ref="C31:C32"/>
    <mergeCell ref="D31:D32"/>
    <mergeCell ref="E31:E32"/>
    <mergeCell ref="F31:F32"/>
    <mergeCell ref="T31:T32"/>
    <mergeCell ref="T29:T30"/>
    <mergeCell ref="U29:U30"/>
    <mergeCell ref="V29:V30"/>
    <mergeCell ref="W29:W30"/>
    <mergeCell ref="X29:X30"/>
    <mergeCell ref="Y29:Y30"/>
    <mergeCell ref="C29:C30"/>
    <mergeCell ref="D29:D30"/>
    <mergeCell ref="E29:E30"/>
    <mergeCell ref="F29:F30"/>
    <mergeCell ref="E34:E35"/>
    <mergeCell ref="F34:F35"/>
    <mergeCell ref="AA31:AA32"/>
    <mergeCell ref="U31:U32"/>
    <mergeCell ref="V31:V32"/>
    <mergeCell ref="W31:W32"/>
    <mergeCell ref="X31:X32"/>
    <mergeCell ref="Y31:Y32"/>
    <mergeCell ref="Z31:Z32"/>
    <mergeCell ref="W36:W37"/>
    <mergeCell ref="X36:X37"/>
    <mergeCell ref="Y36:Y37"/>
    <mergeCell ref="Z36:Z37"/>
    <mergeCell ref="AA36:AA37"/>
    <mergeCell ref="AA34:AA35"/>
    <mergeCell ref="C36:C37"/>
    <mergeCell ref="D36:D37"/>
    <mergeCell ref="E36:E37"/>
    <mergeCell ref="F36:F37"/>
    <mergeCell ref="T36:T37"/>
    <mergeCell ref="U36:U37"/>
    <mergeCell ref="V36:V37"/>
    <mergeCell ref="T34:T35"/>
    <mergeCell ref="U34:U35"/>
    <mergeCell ref="V34:V35"/>
    <mergeCell ref="W34:W35"/>
    <mergeCell ref="X34:X35"/>
    <mergeCell ref="C34:C35"/>
    <mergeCell ref="D34:D35"/>
    <mergeCell ref="Z39:Z40"/>
    <mergeCell ref="AA39:AA40"/>
    <mergeCell ref="T39:T40"/>
    <mergeCell ref="U39:U40"/>
    <mergeCell ref="V39:V40"/>
    <mergeCell ref="W39:W40"/>
    <mergeCell ref="X39:X40"/>
    <mergeCell ref="Y39:Y40"/>
    <mergeCell ref="C39:C40"/>
    <mergeCell ref="D39:D40"/>
    <mergeCell ref="E39:E40"/>
    <mergeCell ref="F39:F40"/>
    <mergeCell ref="AA42:AA43"/>
    <mergeCell ref="T42:T43"/>
    <mergeCell ref="U42:U43"/>
    <mergeCell ref="V42:V43"/>
    <mergeCell ref="W42:W43"/>
    <mergeCell ref="X42:X43"/>
    <mergeCell ref="C42:C43"/>
    <mergeCell ref="D42:D43"/>
    <mergeCell ref="E42:E43"/>
    <mergeCell ref="F42:F43"/>
    <mergeCell ref="AA45:AA46"/>
    <mergeCell ref="T45:T46"/>
    <mergeCell ref="U45:U46"/>
    <mergeCell ref="V45:V46"/>
    <mergeCell ref="W45:W46"/>
    <mergeCell ref="X45:X46"/>
    <mergeCell ref="C45:C46"/>
    <mergeCell ref="D45:D46"/>
    <mergeCell ref="E45:E46"/>
    <mergeCell ref="F45:F46"/>
    <mergeCell ref="AA48:AA49"/>
    <mergeCell ref="T48:T49"/>
    <mergeCell ref="U48:U49"/>
    <mergeCell ref="V48:V49"/>
    <mergeCell ref="W48:W49"/>
    <mergeCell ref="X48:X49"/>
    <mergeCell ref="C48:C49"/>
    <mergeCell ref="D48:D49"/>
    <mergeCell ref="E48:E49"/>
    <mergeCell ref="F48:F49"/>
    <mergeCell ref="AA51:AA52"/>
    <mergeCell ref="T51:T52"/>
    <mergeCell ref="U51:U52"/>
    <mergeCell ref="V51:V52"/>
    <mergeCell ref="W51:W52"/>
    <mergeCell ref="X51:X52"/>
    <mergeCell ref="C51:C52"/>
    <mergeCell ref="D51:D52"/>
    <mergeCell ref="E51:E52"/>
    <mergeCell ref="F51:F52"/>
    <mergeCell ref="W56:W57"/>
    <mergeCell ref="X56:X57"/>
    <mergeCell ref="Y56:Y57"/>
    <mergeCell ref="Z56:Z57"/>
    <mergeCell ref="AA56:AA57"/>
    <mergeCell ref="AA54:AA55"/>
    <mergeCell ref="C56:C57"/>
    <mergeCell ref="D56:D57"/>
    <mergeCell ref="E56:E57"/>
    <mergeCell ref="F56:F57"/>
    <mergeCell ref="T56:T57"/>
    <mergeCell ref="U56:U57"/>
    <mergeCell ref="V56:V57"/>
    <mergeCell ref="T54:T55"/>
    <mergeCell ref="U54:U55"/>
    <mergeCell ref="V54:V55"/>
    <mergeCell ref="W54:W55"/>
    <mergeCell ref="X54:X55"/>
    <mergeCell ref="C54:C55"/>
    <mergeCell ref="D54:D55"/>
    <mergeCell ref="E54:E55"/>
    <mergeCell ref="F54:F55"/>
    <mergeCell ref="Z58:Z59"/>
    <mergeCell ref="AA58:AA59"/>
    <mergeCell ref="T58:T59"/>
    <mergeCell ref="U58:U59"/>
    <mergeCell ref="V58:V59"/>
    <mergeCell ref="W58:W59"/>
    <mergeCell ref="X58:X59"/>
    <mergeCell ref="Y58:Y59"/>
    <mergeCell ref="C58:C59"/>
    <mergeCell ref="D58:D59"/>
    <mergeCell ref="E58:E59"/>
    <mergeCell ref="F58:F59"/>
    <mergeCell ref="Z61:Z62"/>
    <mergeCell ref="AA61:AA62"/>
    <mergeCell ref="C63:C64"/>
    <mergeCell ref="D63:D64"/>
    <mergeCell ref="E63:E64"/>
    <mergeCell ref="F63:F64"/>
    <mergeCell ref="T63:T64"/>
    <mergeCell ref="T61:T62"/>
    <mergeCell ref="U61:U62"/>
    <mergeCell ref="V61:V62"/>
    <mergeCell ref="W61:W62"/>
    <mergeCell ref="X61:X62"/>
    <mergeCell ref="Y61:Y62"/>
    <mergeCell ref="C61:C62"/>
    <mergeCell ref="D61:D62"/>
    <mergeCell ref="E61:E62"/>
    <mergeCell ref="F61:F62"/>
    <mergeCell ref="E66:E67"/>
    <mergeCell ref="F66:F67"/>
    <mergeCell ref="AA63:AA64"/>
    <mergeCell ref="U63:U64"/>
    <mergeCell ref="V63:V64"/>
    <mergeCell ref="W63:W64"/>
    <mergeCell ref="X63:X64"/>
    <mergeCell ref="Y63:Y64"/>
    <mergeCell ref="Z63:Z64"/>
    <mergeCell ref="AA68:AA69"/>
    <mergeCell ref="U68:U69"/>
    <mergeCell ref="V68:V69"/>
    <mergeCell ref="W68:W69"/>
    <mergeCell ref="X68:X69"/>
    <mergeCell ref="Y68:Y69"/>
    <mergeCell ref="Z68:Z69"/>
    <mergeCell ref="Z66:Z67"/>
    <mergeCell ref="AA66:AA67"/>
    <mergeCell ref="E68:E69"/>
    <mergeCell ref="F68:F69"/>
    <mergeCell ref="T68:T69"/>
    <mergeCell ref="T66:T67"/>
    <mergeCell ref="U66:U67"/>
    <mergeCell ref="V66:V67"/>
    <mergeCell ref="W66:W67"/>
    <mergeCell ref="X66:X67"/>
    <mergeCell ref="Y66:Y67"/>
    <mergeCell ref="Y73:Y74"/>
    <mergeCell ref="Z73:Z74"/>
    <mergeCell ref="AA73:AA74"/>
    <mergeCell ref="Z71:Z72"/>
    <mergeCell ref="AA71:AA72"/>
    <mergeCell ref="C73:C74"/>
    <mergeCell ref="D73:D74"/>
    <mergeCell ref="T73:T74"/>
    <mergeCell ref="U73:U74"/>
    <mergeCell ref="V73:V74"/>
    <mergeCell ref="W73:W74"/>
    <mergeCell ref="X73:X74"/>
    <mergeCell ref="T71:T72"/>
    <mergeCell ref="U71:U72"/>
    <mergeCell ref="V71:V72"/>
    <mergeCell ref="W71:W72"/>
    <mergeCell ref="X71:X72"/>
    <mergeCell ref="Y71:Y72"/>
    <mergeCell ref="C71:C72"/>
    <mergeCell ref="D71:D72"/>
    <mergeCell ref="E71:E72"/>
    <mergeCell ref="F71:F72"/>
    <mergeCell ref="AA76:AA77"/>
    <mergeCell ref="T76:T77"/>
    <mergeCell ref="U76:U77"/>
    <mergeCell ref="V76:V77"/>
    <mergeCell ref="W76:W77"/>
    <mergeCell ref="X76:X77"/>
    <mergeCell ref="C76:C77"/>
    <mergeCell ref="D76:D77"/>
    <mergeCell ref="E76:E77"/>
    <mergeCell ref="F76:F77"/>
    <mergeCell ref="C79:C80"/>
    <mergeCell ref="D79:D80"/>
    <mergeCell ref="E79:E80"/>
    <mergeCell ref="F79:F80"/>
    <mergeCell ref="Z112:Z113"/>
    <mergeCell ref="AA112:AA113"/>
    <mergeCell ref="C114:C115"/>
    <mergeCell ref="D114:D115"/>
    <mergeCell ref="E114:E115"/>
    <mergeCell ref="F114:F115"/>
    <mergeCell ref="T114:T115"/>
    <mergeCell ref="T112:T113"/>
    <mergeCell ref="U112:U113"/>
    <mergeCell ref="V112:V113"/>
    <mergeCell ref="W112:W113"/>
    <mergeCell ref="X112:X113"/>
    <mergeCell ref="Y112:Y113"/>
    <mergeCell ref="C112:C113"/>
    <mergeCell ref="D112:D113"/>
    <mergeCell ref="E112:E113"/>
    <mergeCell ref="F112:F113"/>
    <mergeCell ref="AA79:AA80"/>
    <mergeCell ref="E119:E120"/>
    <mergeCell ref="F119:F120"/>
    <mergeCell ref="AA116:AA117"/>
    <mergeCell ref="AA114:AA115"/>
    <mergeCell ref="C116:C117"/>
    <mergeCell ref="D116:D117"/>
    <mergeCell ref="E116:E117"/>
    <mergeCell ref="F116:F117"/>
    <mergeCell ref="T116:T117"/>
    <mergeCell ref="U116:U117"/>
    <mergeCell ref="U114:U115"/>
    <mergeCell ref="V114:V115"/>
    <mergeCell ref="W114:W115"/>
    <mergeCell ref="X114:X115"/>
    <mergeCell ref="Y114:Y115"/>
    <mergeCell ref="Z114:Z115"/>
    <mergeCell ref="D122:D123"/>
    <mergeCell ref="E122:E123"/>
    <mergeCell ref="F122:F123"/>
    <mergeCell ref="AA119:AA120"/>
    <mergeCell ref="T119:T120"/>
    <mergeCell ref="U119:U120"/>
    <mergeCell ref="V119:V120"/>
    <mergeCell ref="W119:W120"/>
    <mergeCell ref="X119:X120"/>
    <mergeCell ref="U126:U127"/>
    <mergeCell ref="U124:U125"/>
    <mergeCell ref="V124:V125"/>
    <mergeCell ref="W124:W125"/>
    <mergeCell ref="X124:X125"/>
    <mergeCell ref="Y124:Y125"/>
    <mergeCell ref="Z124:Z125"/>
    <mergeCell ref="Z122:Z123"/>
    <mergeCell ref="AA122:AA123"/>
    <mergeCell ref="C124:C125"/>
    <mergeCell ref="D124:D125"/>
    <mergeCell ref="E124:E125"/>
    <mergeCell ref="F124:F125"/>
    <mergeCell ref="T124:T125"/>
    <mergeCell ref="T122:T123"/>
    <mergeCell ref="U122:U123"/>
    <mergeCell ref="V122:V123"/>
    <mergeCell ref="W122:W123"/>
    <mergeCell ref="X122:X123"/>
    <mergeCell ref="Y122:Y123"/>
    <mergeCell ref="X129:X130"/>
    <mergeCell ref="Y129:Y130"/>
    <mergeCell ref="C129:C130"/>
    <mergeCell ref="D129:D130"/>
    <mergeCell ref="E129:E130"/>
    <mergeCell ref="F129:F130"/>
    <mergeCell ref="AA126:AA127"/>
    <mergeCell ref="W81:W82"/>
    <mergeCell ref="X81:X82"/>
    <mergeCell ref="Y81:Y82"/>
    <mergeCell ref="Z81:Z82"/>
    <mergeCell ref="AA81:AA82"/>
    <mergeCell ref="Y126:Y127"/>
    <mergeCell ref="Z126:Z127"/>
    <mergeCell ref="C81:C82"/>
    <mergeCell ref="D81:D82"/>
    <mergeCell ref="E81:E82"/>
    <mergeCell ref="F81:F82"/>
    <mergeCell ref="T81:T82"/>
    <mergeCell ref="U81:U82"/>
    <mergeCell ref="V81:V82"/>
    <mergeCell ref="AA87:AA88"/>
    <mergeCell ref="V87:V88"/>
    <mergeCell ref="W87:W88"/>
    <mergeCell ref="X87:X88"/>
    <mergeCell ref="Y87:Y88"/>
    <mergeCell ref="AA124:AA125"/>
    <mergeCell ref="C126:C127"/>
    <mergeCell ref="D126:D127"/>
    <mergeCell ref="E126:E127"/>
    <mergeCell ref="F126:F127"/>
    <mergeCell ref="T126:T127"/>
    <mergeCell ref="T79:T80"/>
    <mergeCell ref="U79:U80"/>
    <mergeCell ref="V79:V80"/>
    <mergeCell ref="W79:W80"/>
    <mergeCell ref="X79:X80"/>
    <mergeCell ref="Z83:Z84"/>
    <mergeCell ref="AA83:AA84"/>
    <mergeCell ref="C85:C86"/>
    <mergeCell ref="D85:D86"/>
    <mergeCell ref="E85:E86"/>
    <mergeCell ref="F85:F86"/>
    <mergeCell ref="T85:T86"/>
    <mergeCell ref="T83:T84"/>
    <mergeCell ref="U83:U84"/>
    <mergeCell ref="V83:V84"/>
    <mergeCell ref="W83:W84"/>
    <mergeCell ref="X83:X84"/>
    <mergeCell ref="Y83:Y84"/>
    <mergeCell ref="C83:C84"/>
    <mergeCell ref="D83:D84"/>
    <mergeCell ref="E83:E84"/>
    <mergeCell ref="F83:F84"/>
    <mergeCell ref="Z87:Z88"/>
    <mergeCell ref="AA85:AA86"/>
    <mergeCell ref="C87:C88"/>
    <mergeCell ref="D87:D88"/>
    <mergeCell ref="E87:E88"/>
    <mergeCell ref="F87:F88"/>
    <mergeCell ref="T87:T88"/>
    <mergeCell ref="U87:U88"/>
    <mergeCell ref="U85:U86"/>
    <mergeCell ref="V85:V86"/>
    <mergeCell ref="W85:W86"/>
    <mergeCell ref="X85:X86"/>
    <mergeCell ref="Y85:Y86"/>
    <mergeCell ref="Z85:Z86"/>
    <mergeCell ref="W92:W93"/>
    <mergeCell ref="X92:X93"/>
    <mergeCell ref="Y92:Y93"/>
    <mergeCell ref="Z92:Z93"/>
    <mergeCell ref="AA92:AA93"/>
    <mergeCell ref="AA90:AA91"/>
    <mergeCell ref="C92:C93"/>
    <mergeCell ref="D92:D93"/>
    <mergeCell ref="E92:E93"/>
    <mergeCell ref="F92:F93"/>
    <mergeCell ref="T92:T93"/>
    <mergeCell ref="U92:U93"/>
    <mergeCell ref="V92:V93"/>
    <mergeCell ref="T90:T91"/>
    <mergeCell ref="U90:U91"/>
    <mergeCell ref="V90:V91"/>
    <mergeCell ref="W90:W91"/>
    <mergeCell ref="X90:X91"/>
    <mergeCell ref="E90:E91"/>
    <mergeCell ref="F90:F91"/>
    <mergeCell ref="C97:C98"/>
    <mergeCell ref="D97:D98"/>
    <mergeCell ref="E97:E98"/>
    <mergeCell ref="F97:F98"/>
    <mergeCell ref="Z94:Z95"/>
    <mergeCell ref="AA94:AA95"/>
    <mergeCell ref="T94:T95"/>
    <mergeCell ref="U94:U95"/>
    <mergeCell ref="V94:V95"/>
    <mergeCell ref="W94:W95"/>
    <mergeCell ref="X94:X95"/>
    <mergeCell ref="Y94:Y95"/>
    <mergeCell ref="C94:C95"/>
    <mergeCell ref="D94:D95"/>
    <mergeCell ref="E94:E95"/>
    <mergeCell ref="F94:F95"/>
    <mergeCell ref="AA99:AA100"/>
    <mergeCell ref="C101:C102"/>
    <mergeCell ref="D101:D102"/>
    <mergeCell ref="E101:E102"/>
    <mergeCell ref="F101:F102"/>
    <mergeCell ref="T101:T102"/>
    <mergeCell ref="U101:U102"/>
    <mergeCell ref="U99:U100"/>
    <mergeCell ref="V99:V100"/>
    <mergeCell ref="W99:W100"/>
    <mergeCell ref="X99:X100"/>
    <mergeCell ref="Y99:Y100"/>
    <mergeCell ref="Z99:Z100"/>
    <mergeCell ref="Z97:Z98"/>
    <mergeCell ref="AA97:AA98"/>
    <mergeCell ref="C99:C100"/>
    <mergeCell ref="D99:D100"/>
    <mergeCell ref="E99:E100"/>
    <mergeCell ref="F99:F100"/>
    <mergeCell ref="T99:T100"/>
    <mergeCell ref="T97:T98"/>
    <mergeCell ref="U97:U98"/>
    <mergeCell ref="V97:V98"/>
    <mergeCell ref="W97:W98"/>
    <mergeCell ref="X97:X98"/>
    <mergeCell ref="Y97:Y98"/>
    <mergeCell ref="V105:V107"/>
    <mergeCell ref="W105:W107"/>
    <mergeCell ref="X105:X107"/>
    <mergeCell ref="AA106:AA107"/>
    <mergeCell ref="W103:W104"/>
    <mergeCell ref="X103:X104"/>
    <mergeCell ref="C105:C107"/>
    <mergeCell ref="D105:D107"/>
    <mergeCell ref="E105:E106"/>
    <mergeCell ref="F105:F106"/>
    <mergeCell ref="T105:T107"/>
    <mergeCell ref="U105:U107"/>
    <mergeCell ref="AA101:AA102"/>
    <mergeCell ref="C103:C104"/>
    <mergeCell ref="D103:D104"/>
    <mergeCell ref="E103:E104"/>
    <mergeCell ref="F103:F104"/>
    <mergeCell ref="T103:T104"/>
    <mergeCell ref="U103:U104"/>
    <mergeCell ref="V103:V104"/>
    <mergeCell ref="V101:V102"/>
    <mergeCell ref="W101:W102"/>
    <mergeCell ref="X101:X102"/>
    <mergeCell ref="Y101:Y102"/>
    <mergeCell ref="Z101:Z102"/>
    <mergeCell ref="T109:T110"/>
    <mergeCell ref="U109:U110"/>
    <mergeCell ref="V109:V110"/>
    <mergeCell ref="W109:W110"/>
    <mergeCell ref="X109:X110"/>
    <mergeCell ref="C109:C110"/>
    <mergeCell ref="D109:D110"/>
    <mergeCell ref="E109:E110"/>
    <mergeCell ref="F109:F110"/>
    <mergeCell ref="V126:V127"/>
    <mergeCell ref="W126:W127"/>
    <mergeCell ref="X126:X127"/>
    <mergeCell ref="V116:V117"/>
    <mergeCell ref="W116:W117"/>
    <mergeCell ref="X116:X117"/>
    <mergeCell ref="C122:C123"/>
    <mergeCell ref="AA132:AA133"/>
    <mergeCell ref="T132:T133"/>
    <mergeCell ref="U132:U133"/>
    <mergeCell ref="V132:V133"/>
    <mergeCell ref="W132:W133"/>
    <mergeCell ref="X132:X133"/>
    <mergeCell ref="C132:C133"/>
    <mergeCell ref="D132:D133"/>
    <mergeCell ref="E132:E133"/>
    <mergeCell ref="F132:F133"/>
    <mergeCell ref="Z129:Z130"/>
    <mergeCell ref="AA129:AA130"/>
    <mergeCell ref="T129:T130"/>
    <mergeCell ref="U129:U130"/>
    <mergeCell ref="V129:V130"/>
    <mergeCell ref="W129:W130"/>
    <mergeCell ref="D138:D139"/>
    <mergeCell ref="E138:E139"/>
    <mergeCell ref="F138:F139"/>
    <mergeCell ref="AA135:AA136"/>
    <mergeCell ref="T135:T136"/>
    <mergeCell ref="U135:U136"/>
    <mergeCell ref="V135:V136"/>
    <mergeCell ref="W135:W136"/>
    <mergeCell ref="X135:X136"/>
    <mergeCell ref="C135:C136"/>
    <mergeCell ref="D135:D136"/>
    <mergeCell ref="E135:E136"/>
    <mergeCell ref="F135:F136"/>
    <mergeCell ref="AA140:AA141"/>
    <mergeCell ref="C142:C143"/>
    <mergeCell ref="D142:D143"/>
    <mergeCell ref="E142:E143"/>
    <mergeCell ref="F142:F143"/>
    <mergeCell ref="T142:T143"/>
    <mergeCell ref="U142:U143"/>
    <mergeCell ref="U140:U141"/>
    <mergeCell ref="V140:V141"/>
    <mergeCell ref="W140:W141"/>
    <mergeCell ref="X140:X141"/>
    <mergeCell ref="Y140:Y141"/>
    <mergeCell ref="Z140:Z141"/>
    <mergeCell ref="Z138:Z139"/>
    <mergeCell ref="AA138:AA139"/>
    <mergeCell ref="C140:C141"/>
    <mergeCell ref="D140:D141"/>
    <mergeCell ref="E140:E141"/>
    <mergeCell ref="F140:F141"/>
    <mergeCell ref="T140:T141"/>
    <mergeCell ref="T138:T139"/>
    <mergeCell ref="U138:U139"/>
    <mergeCell ref="V138:V139"/>
    <mergeCell ref="W138:W139"/>
    <mergeCell ref="X138:X139"/>
    <mergeCell ref="Y138:Y139"/>
    <mergeCell ref="C145:C146"/>
    <mergeCell ref="D145:D146"/>
    <mergeCell ref="E145:E146"/>
    <mergeCell ref="F145:F146"/>
    <mergeCell ref="V142:V143"/>
    <mergeCell ref="W142:W143"/>
    <mergeCell ref="X142:X143"/>
    <mergeCell ref="AA142:AA143"/>
    <mergeCell ref="U147:U148"/>
    <mergeCell ref="V147:V148"/>
    <mergeCell ref="W147:W148"/>
    <mergeCell ref="X147:X148"/>
    <mergeCell ref="AA147:AA148"/>
    <mergeCell ref="Z145:Z146"/>
    <mergeCell ref="AA145:AA146"/>
    <mergeCell ref="C147:C148"/>
    <mergeCell ref="D147:D148"/>
    <mergeCell ref="E147:E148"/>
    <mergeCell ref="F147:F148"/>
    <mergeCell ref="T147:T148"/>
    <mergeCell ref="T145:T146"/>
    <mergeCell ref="U145:U146"/>
    <mergeCell ref="V145:V146"/>
    <mergeCell ref="W145:W146"/>
    <mergeCell ref="X145:X146"/>
    <mergeCell ref="Y145:Y146"/>
    <mergeCell ref="C153:C154"/>
    <mergeCell ref="D153:D154"/>
    <mergeCell ref="E153:E154"/>
    <mergeCell ref="F153:F154"/>
    <mergeCell ref="Z150:Z151"/>
    <mergeCell ref="AA150:AA151"/>
    <mergeCell ref="T150:T151"/>
    <mergeCell ref="U150:U151"/>
    <mergeCell ref="V150:V151"/>
    <mergeCell ref="W150:W151"/>
    <mergeCell ref="X150:X151"/>
    <mergeCell ref="Y150:Y151"/>
    <mergeCell ref="C150:C151"/>
    <mergeCell ref="D150:D151"/>
    <mergeCell ref="E150:E151"/>
    <mergeCell ref="F150:F151"/>
    <mergeCell ref="U155:U156"/>
    <mergeCell ref="V155:V156"/>
    <mergeCell ref="W155:W156"/>
    <mergeCell ref="X155:X156"/>
    <mergeCell ref="AA155:AA156"/>
    <mergeCell ref="Z153:Z154"/>
    <mergeCell ref="AA153:AA154"/>
    <mergeCell ref="C155:C156"/>
    <mergeCell ref="D155:D156"/>
    <mergeCell ref="E155:E156"/>
    <mergeCell ref="F155:F156"/>
    <mergeCell ref="T155:T156"/>
    <mergeCell ref="T153:T154"/>
    <mergeCell ref="U153:U154"/>
    <mergeCell ref="V153:V154"/>
    <mergeCell ref="W153:W154"/>
    <mergeCell ref="X153:X154"/>
    <mergeCell ref="Y153:Y154"/>
    <mergeCell ref="U160:U161"/>
    <mergeCell ref="V160:V161"/>
    <mergeCell ref="W160:W161"/>
    <mergeCell ref="X160:X161"/>
    <mergeCell ref="AA160:AA161"/>
    <mergeCell ref="Z158:Z159"/>
    <mergeCell ref="AA158:AA159"/>
    <mergeCell ref="C160:C161"/>
    <mergeCell ref="D160:D161"/>
    <mergeCell ref="E160:E161"/>
    <mergeCell ref="F160:F161"/>
    <mergeCell ref="T160:T161"/>
    <mergeCell ref="T158:T159"/>
    <mergeCell ref="U158:U159"/>
    <mergeCell ref="V158:V159"/>
    <mergeCell ref="W158:W159"/>
    <mergeCell ref="X158:X159"/>
    <mergeCell ref="Y158:Y159"/>
    <mergeCell ref="C158:C159"/>
    <mergeCell ref="D158:D159"/>
    <mergeCell ref="E158:E159"/>
    <mergeCell ref="F158:F159"/>
    <mergeCell ref="W165:W166"/>
    <mergeCell ref="X165:X166"/>
    <mergeCell ref="Y165:Y166"/>
    <mergeCell ref="Z165:Z166"/>
    <mergeCell ref="AA165:AA166"/>
    <mergeCell ref="AA163:AA164"/>
    <mergeCell ref="C165:C166"/>
    <mergeCell ref="D165:D166"/>
    <mergeCell ref="E165:E166"/>
    <mergeCell ref="F165:F166"/>
    <mergeCell ref="T165:T166"/>
    <mergeCell ref="U165:U166"/>
    <mergeCell ref="V165:V166"/>
    <mergeCell ref="T163:T164"/>
    <mergeCell ref="U163:U164"/>
    <mergeCell ref="V163:V164"/>
    <mergeCell ref="W163:W164"/>
    <mergeCell ref="X163:X164"/>
    <mergeCell ref="C163:C164"/>
    <mergeCell ref="D163:D164"/>
    <mergeCell ref="E163:E164"/>
    <mergeCell ref="F163:F164"/>
    <mergeCell ref="Z167:Z168"/>
    <mergeCell ref="AA167:AA168"/>
    <mergeCell ref="T167:T168"/>
    <mergeCell ref="U167:U168"/>
    <mergeCell ref="V167:V168"/>
    <mergeCell ref="W167:W168"/>
    <mergeCell ref="X167:X168"/>
    <mergeCell ref="Y167:Y168"/>
    <mergeCell ref="C167:C168"/>
    <mergeCell ref="D167:D168"/>
    <mergeCell ref="E167:E168"/>
    <mergeCell ref="F167:F168"/>
    <mergeCell ref="Z170:Z171"/>
    <mergeCell ref="AA170:AA171"/>
    <mergeCell ref="T170:T171"/>
    <mergeCell ref="U170:U171"/>
    <mergeCell ref="V170:V171"/>
    <mergeCell ref="W170:W171"/>
    <mergeCell ref="X170:X171"/>
    <mergeCell ref="Y170:Y171"/>
    <mergeCell ref="C170:C171"/>
    <mergeCell ref="D170:D171"/>
    <mergeCell ref="E170:E171"/>
    <mergeCell ref="F170:F171"/>
    <mergeCell ref="C172:D172"/>
    <mergeCell ref="AA173:AA174"/>
    <mergeCell ref="T173:T174"/>
    <mergeCell ref="U173:U174"/>
    <mergeCell ref="V173:V174"/>
    <mergeCell ref="W173:W174"/>
    <mergeCell ref="X173:X174"/>
    <mergeCell ref="C173:C174"/>
    <mergeCell ref="D173:D174"/>
    <mergeCell ref="E173:E174"/>
    <mergeCell ref="F173:F174"/>
    <mergeCell ref="C175:D175"/>
    <mergeCell ref="AA176:AA177"/>
    <mergeCell ref="C178:C179"/>
    <mergeCell ref="D178:D179"/>
    <mergeCell ref="E178:E179"/>
    <mergeCell ref="F178:F179"/>
    <mergeCell ref="T178:T179"/>
    <mergeCell ref="U178:U179"/>
    <mergeCell ref="V178:V179"/>
    <mergeCell ref="T176:T177"/>
    <mergeCell ref="U176:U177"/>
    <mergeCell ref="V176:V177"/>
    <mergeCell ref="W176:W177"/>
    <mergeCell ref="X176:X177"/>
    <mergeCell ref="C176:C177"/>
    <mergeCell ref="D176:D177"/>
    <mergeCell ref="E176:E177"/>
    <mergeCell ref="F176:F177"/>
    <mergeCell ref="C181:C182"/>
    <mergeCell ref="D181:D182"/>
    <mergeCell ref="E181:E182"/>
    <mergeCell ref="F181:F182"/>
    <mergeCell ref="W178:W179"/>
    <mergeCell ref="X178:X179"/>
    <mergeCell ref="Y178:Y179"/>
    <mergeCell ref="Z178:Z179"/>
    <mergeCell ref="AA178:AA179"/>
    <mergeCell ref="C180:D180"/>
    <mergeCell ref="E186:E187"/>
    <mergeCell ref="F186:F187"/>
    <mergeCell ref="W183:W184"/>
    <mergeCell ref="X183:X184"/>
    <mergeCell ref="Y183:Y184"/>
    <mergeCell ref="Z183:Z184"/>
    <mergeCell ref="AA183:AA184"/>
    <mergeCell ref="AA181:AA182"/>
    <mergeCell ref="C183:C184"/>
    <mergeCell ref="D183:D184"/>
    <mergeCell ref="E183:E184"/>
    <mergeCell ref="F183:F184"/>
    <mergeCell ref="T183:T184"/>
    <mergeCell ref="U183:U184"/>
    <mergeCell ref="V183:V184"/>
    <mergeCell ref="T181:T182"/>
    <mergeCell ref="U181:U182"/>
    <mergeCell ref="V181:V182"/>
    <mergeCell ref="W181:W182"/>
    <mergeCell ref="X181:X182"/>
    <mergeCell ref="C185:D185"/>
    <mergeCell ref="W188:W189"/>
    <mergeCell ref="X188:X189"/>
    <mergeCell ref="Y188:Y189"/>
    <mergeCell ref="Z188:Z189"/>
    <mergeCell ref="AA188:AA189"/>
    <mergeCell ref="AA186:AA187"/>
    <mergeCell ref="C188:C189"/>
    <mergeCell ref="D188:D189"/>
    <mergeCell ref="E188:E189"/>
    <mergeCell ref="F188:F189"/>
    <mergeCell ref="T188:T189"/>
    <mergeCell ref="U188:U189"/>
    <mergeCell ref="V188:V189"/>
    <mergeCell ref="T186:T187"/>
    <mergeCell ref="U186:U187"/>
    <mergeCell ref="V186:V187"/>
    <mergeCell ref="W186:W187"/>
    <mergeCell ref="X186:X187"/>
    <mergeCell ref="C186:C187"/>
    <mergeCell ref="D186:D187"/>
    <mergeCell ref="AA191:AA192"/>
    <mergeCell ref="T191:T192"/>
    <mergeCell ref="U191:U192"/>
    <mergeCell ref="V191:V192"/>
    <mergeCell ref="W191:W192"/>
    <mergeCell ref="X191:X192"/>
    <mergeCell ref="C191:C192"/>
    <mergeCell ref="D191:D192"/>
    <mergeCell ref="E191:E192"/>
    <mergeCell ref="F191:F192"/>
    <mergeCell ref="C197:C198"/>
    <mergeCell ref="D197:D198"/>
    <mergeCell ref="E197:E198"/>
    <mergeCell ref="F197:F198"/>
    <mergeCell ref="AA194:AA195"/>
    <mergeCell ref="T194:T195"/>
    <mergeCell ref="U194:U195"/>
    <mergeCell ref="V194:V195"/>
    <mergeCell ref="W194:W195"/>
    <mergeCell ref="X194:X195"/>
    <mergeCell ref="C194:C195"/>
    <mergeCell ref="D194:D195"/>
    <mergeCell ref="E194:E195"/>
    <mergeCell ref="F194:F195"/>
    <mergeCell ref="C196:D196"/>
    <mergeCell ref="AA199:AA200"/>
    <mergeCell ref="C201:C202"/>
    <mergeCell ref="D201:D202"/>
    <mergeCell ref="E201:E202"/>
    <mergeCell ref="F201:F202"/>
    <mergeCell ref="T201:T202"/>
    <mergeCell ref="U201:U202"/>
    <mergeCell ref="U199:U200"/>
    <mergeCell ref="V199:V200"/>
    <mergeCell ref="W199:W200"/>
    <mergeCell ref="X199:X200"/>
    <mergeCell ref="Y199:Y200"/>
    <mergeCell ref="Z199:Z200"/>
    <mergeCell ref="Z197:Z198"/>
    <mergeCell ref="AA197:AA198"/>
    <mergeCell ref="C199:C200"/>
    <mergeCell ref="D199:D200"/>
    <mergeCell ref="E199:E200"/>
    <mergeCell ref="F199:F200"/>
    <mergeCell ref="T199:T200"/>
    <mergeCell ref="T197:T198"/>
    <mergeCell ref="U197:U198"/>
    <mergeCell ref="V197:V198"/>
    <mergeCell ref="W197:W198"/>
    <mergeCell ref="X197:X198"/>
    <mergeCell ref="Y197:Y198"/>
    <mergeCell ref="E204:E205"/>
    <mergeCell ref="F204:F205"/>
    <mergeCell ref="V201:V202"/>
    <mergeCell ref="W201:W202"/>
    <mergeCell ref="X201:X202"/>
    <mergeCell ref="AA201:AA202"/>
    <mergeCell ref="AA206:AA207"/>
    <mergeCell ref="C208:C209"/>
    <mergeCell ref="D208:D209"/>
    <mergeCell ref="E208:E209"/>
    <mergeCell ref="F208:F209"/>
    <mergeCell ref="T208:T209"/>
    <mergeCell ref="U208:U209"/>
    <mergeCell ref="U206:U207"/>
    <mergeCell ref="V206:V207"/>
    <mergeCell ref="W206:W207"/>
    <mergeCell ref="X206:X207"/>
    <mergeCell ref="Y206:Y207"/>
    <mergeCell ref="Z206:Z207"/>
    <mergeCell ref="Z204:Z205"/>
    <mergeCell ref="AA204:AA205"/>
    <mergeCell ref="C206:C207"/>
    <mergeCell ref="D206:D207"/>
    <mergeCell ref="E206:E207"/>
    <mergeCell ref="F206:F207"/>
    <mergeCell ref="T206:T207"/>
    <mergeCell ref="T204:T205"/>
    <mergeCell ref="U204:U205"/>
    <mergeCell ref="V204:V205"/>
    <mergeCell ref="W204:W205"/>
    <mergeCell ref="X204:X205"/>
    <mergeCell ref="Y204:Y205"/>
    <mergeCell ref="W210:W211"/>
    <mergeCell ref="X210:X211"/>
    <mergeCell ref="Y210:Y211"/>
    <mergeCell ref="Z210:Z211"/>
    <mergeCell ref="AA210:AA211"/>
    <mergeCell ref="AA208:AA209"/>
    <mergeCell ref="C210:C211"/>
    <mergeCell ref="D210:D211"/>
    <mergeCell ref="E210:E211"/>
    <mergeCell ref="F210:F211"/>
    <mergeCell ref="T210:T211"/>
    <mergeCell ref="U210:U211"/>
    <mergeCell ref="V210:V211"/>
    <mergeCell ref="V208:V209"/>
    <mergeCell ref="W208:W209"/>
    <mergeCell ref="X208:X209"/>
    <mergeCell ref="Y208:Y209"/>
    <mergeCell ref="Z208:Z209"/>
    <mergeCell ref="AA214:AA215"/>
    <mergeCell ref="C216:C217"/>
    <mergeCell ref="D216:D217"/>
    <mergeCell ref="E216:E217"/>
    <mergeCell ref="F216:F217"/>
    <mergeCell ref="T216:T217"/>
    <mergeCell ref="U216:U217"/>
    <mergeCell ref="U214:U215"/>
    <mergeCell ref="V214:V215"/>
    <mergeCell ref="W214:W215"/>
    <mergeCell ref="X214:X215"/>
    <mergeCell ref="Y214:Y215"/>
    <mergeCell ref="Z214:Z215"/>
    <mergeCell ref="Z212:Z213"/>
    <mergeCell ref="AA212:AA213"/>
    <mergeCell ref="C214:C215"/>
    <mergeCell ref="D214:D215"/>
    <mergeCell ref="E214:E215"/>
    <mergeCell ref="F214:F215"/>
    <mergeCell ref="T214:T215"/>
    <mergeCell ref="T212:T213"/>
    <mergeCell ref="U212:U213"/>
    <mergeCell ref="V212:V213"/>
    <mergeCell ref="W212:W213"/>
    <mergeCell ref="X212:X213"/>
    <mergeCell ref="Y212:Y213"/>
    <mergeCell ref="E212:E213"/>
    <mergeCell ref="F212:F213"/>
    <mergeCell ref="W218:W219"/>
    <mergeCell ref="X218:X219"/>
    <mergeCell ref="Y218:Y219"/>
    <mergeCell ref="Z218:Z219"/>
    <mergeCell ref="AA218:AA219"/>
    <mergeCell ref="AA216:AA217"/>
    <mergeCell ref="C218:C219"/>
    <mergeCell ref="D218:D219"/>
    <mergeCell ref="E218:E219"/>
    <mergeCell ref="F218:F219"/>
    <mergeCell ref="T218:T219"/>
    <mergeCell ref="U218:U219"/>
    <mergeCell ref="V218:V219"/>
    <mergeCell ref="V216:V217"/>
    <mergeCell ref="W216:W217"/>
    <mergeCell ref="X216:X217"/>
    <mergeCell ref="Y216:Y217"/>
    <mergeCell ref="Z216:Z217"/>
    <mergeCell ref="AA222:AA223"/>
    <mergeCell ref="C224:C225"/>
    <mergeCell ref="D224:D225"/>
    <mergeCell ref="E224:E225"/>
    <mergeCell ref="F224:F225"/>
    <mergeCell ref="T224:T225"/>
    <mergeCell ref="U224:U225"/>
    <mergeCell ref="U222:U223"/>
    <mergeCell ref="V222:V223"/>
    <mergeCell ref="W222:W223"/>
    <mergeCell ref="X222:X223"/>
    <mergeCell ref="Y222:Y223"/>
    <mergeCell ref="Z222:Z223"/>
    <mergeCell ref="Z220:Z221"/>
    <mergeCell ref="AA220:AA221"/>
    <mergeCell ref="C222:C223"/>
    <mergeCell ref="D222:D223"/>
    <mergeCell ref="E222:E223"/>
    <mergeCell ref="F222:F223"/>
    <mergeCell ref="T222:T223"/>
    <mergeCell ref="T220:T221"/>
    <mergeCell ref="U220:U221"/>
    <mergeCell ref="V220:V221"/>
    <mergeCell ref="W220:W221"/>
    <mergeCell ref="X220:X221"/>
    <mergeCell ref="Y220:Y221"/>
    <mergeCell ref="E220:E221"/>
    <mergeCell ref="F220:F221"/>
    <mergeCell ref="AA226:AA227"/>
    <mergeCell ref="C228:C229"/>
    <mergeCell ref="D228:D229"/>
    <mergeCell ref="E228:E229"/>
    <mergeCell ref="F228:F229"/>
    <mergeCell ref="T228:T229"/>
    <mergeCell ref="U228:U229"/>
    <mergeCell ref="AA224:AA225"/>
    <mergeCell ref="C226:C227"/>
    <mergeCell ref="D226:D227"/>
    <mergeCell ref="T226:T227"/>
    <mergeCell ref="U226:U227"/>
    <mergeCell ref="V226:V227"/>
    <mergeCell ref="W226:W227"/>
    <mergeCell ref="X226:X227"/>
    <mergeCell ref="Y226:Y227"/>
    <mergeCell ref="Z226:Z227"/>
    <mergeCell ref="V224:V225"/>
    <mergeCell ref="W224:W225"/>
    <mergeCell ref="X224:X225"/>
    <mergeCell ref="Y224:Y225"/>
    <mergeCell ref="Z224:Z225"/>
    <mergeCell ref="W230:W231"/>
    <mergeCell ref="X230:X231"/>
    <mergeCell ref="AA230:AA231"/>
    <mergeCell ref="AA228:AA229"/>
    <mergeCell ref="C230:C231"/>
    <mergeCell ref="D230:D231"/>
    <mergeCell ref="E230:E231"/>
    <mergeCell ref="F230:F231"/>
    <mergeCell ref="T230:T231"/>
    <mergeCell ref="U230:U231"/>
    <mergeCell ref="V230:V231"/>
    <mergeCell ref="V228:V229"/>
    <mergeCell ref="W228:W229"/>
    <mergeCell ref="X228:X229"/>
    <mergeCell ref="Y228:Y229"/>
    <mergeCell ref="Z228:Z229"/>
    <mergeCell ref="T233:T235"/>
    <mergeCell ref="U233:U235"/>
    <mergeCell ref="V233:V235"/>
    <mergeCell ref="W233:W235"/>
    <mergeCell ref="X233:X235"/>
    <mergeCell ref="AA234:AA235"/>
    <mergeCell ref="C233:C235"/>
    <mergeCell ref="D233:D235"/>
    <mergeCell ref="E233:E235"/>
    <mergeCell ref="F233:F235"/>
    <mergeCell ref="W239:W240"/>
    <mergeCell ref="X239:X240"/>
    <mergeCell ref="Y239:Y240"/>
    <mergeCell ref="Z239:Z240"/>
    <mergeCell ref="AA239:AA240"/>
    <mergeCell ref="AA237:AA238"/>
    <mergeCell ref="C239:C240"/>
    <mergeCell ref="D239:D240"/>
    <mergeCell ref="E239:E240"/>
    <mergeCell ref="F239:F240"/>
    <mergeCell ref="T239:T240"/>
    <mergeCell ref="U239:U240"/>
    <mergeCell ref="V239:V240"/>
    <mergeCell ref="T237:T238"/>
    <mergeCell ref="U237:U238"/>
    <mergeCell ref="V237:V238"/>
    <mergeCell ref="W237:W238"/>
    <mergeCell ref="X237:X238"/>
    <mergeCell ref="C237:C238"/>
    <mergeCell ref="D237:D238"/>
    <mergeCell ref="E237:E238"/>
    <mergeCell ref="F237:F238"/>
    <mergeCell ref="AA243:AA244"/>
    <mergeCell ref="C245:C246"/>
    <mergeCell ref="D245:D246"/>
    <mergeCell ref="E245:E246"/>
    <mergeCell ref="F245:F246"/>
    <mergeCell ref="T245:T246"/>
    <mergeCell ref="U245:U246"/>
    <mergeCell ref="U243:U244"/>
    <mergeCell ref="V243:V244"/>
    <mergeCell ref="W243:W244"/>
    <mergeCell ref="X243:X244"/>
    <mergeCell ref="Y243:Y244"/>
    <mergeCell ref="Z243:Z244"/>
    <mergeCell ref="Z241:Z242"/>
    <mergeCell ref="AA241:AA242"/>
    <mergeCell ref="C243:C244"/>
    <mergeCell ref="D243:D244"/>
    <mergeCell ref="E243:E244"/>
    <mergeCell ref="F243:F244"/>
    <mergeCell ref="T243:T244"/>
    <mergeCell ref="T241:T242"/>
    <mergeCell ref="U241:U242"/>
    <mergeCell ref="V241:V242"/>
    <mergeCell ref="W241:W242"/>
    <mergeCell ref="X241:X242"/>
    <mergeCell ref="Y241:Y242"/>
    <mergeCell ref="C241:C242"/>
    <mergeCell ref="D241:D242"/>
    <mergeCell ref="E241:E242"/>
    <mergeCell ref="F241:F242"/>
    <mergeCell ref="W247:W248"/>
    <mergeCell ref="X247:X248"/>
    <mergeCell ref="Y247:Y248"/>
    <mergeCell ref="Z247:Z248"/>
    <mergeCell ref="AA247:AA248"/>
    <mergeCell ref="AA245:AA246"/>
    <mergeCell ref="C247:C248"/>
    <mergeCell ref="D247:D248"/>
    <mergeCell ref="E247:E248"/>
    <mergeCell ref="F247:F248"/>
    <mergeCell ref="T247:T248"/>
    <mergeCell ref="U247:U248"/>
    <mergeCell ref="V247:V248"/>
    <mergeCell ref="V245:V246"/>
    <mergeCell ref="W245:W246"/>
    <mergeCell ref="X245:X246"/>
    <mergeCell ref="Y245:Y246"/>
    <mergeCell ref="Z245:Z246"/>
    <mergeCell ref="AA251:AA252"/>
    <mergeCell ref="C253:C254"/>
    <mergeCell ref="D253:D254"/>
    <mergeCell ref="E253:E254"/>
    <mergeCell ref="F253:F254"/>
    <mergeCell ref="T253:T254"/>
    <mergeCell ref="U253:U254"/>
    <mergeCell ref="U251:U252"/>
    <mergeCell ref="V251:V252"/>
    <mergeCell ref="W251:W252"/>
    <mergeCell ref="X251:X252"/>
    <mergeCell ref="Y251:Y252"/>
    <mergeCell ref="Z251:Z252"/>
    <mergeCell ref="Z249:Z250"/>
    <mergeCell ref="AA249:AA250"/>
    <mergeCell ref="C251:C252"/>
    <mergeCell ref="D251:D252"/>
    <mergeCell ref="E251:E252"/>
    <mergeCell ref="F251:F252"/>
    <mergeCell ref="T251:T252"/>
    <mergeCell ref="T249:T250"/>
    <mergeCell ref="U249:U250"/>
    <mergeCell ref="V249:V250"/>
    <mergeCell ref="W249:W250"/>
    <mergeCell ref="X249:X250"/>
    <mergeCell ref="Y249:Y250"/>
    <mergeCell ref="C249:C250"/>
    <mergeCell ref="D249:D250"/>
    <mergeCell ref="E249:E250"/>
    <mergeCell ref="F249:F250"/>
    <mergeCell ref="W255:W256"/>
    <mergeCell ref="X255:X256"/>
    <mergeCell ref="Y255:Y256"/>
    <mergeCell ref="Z255:Z256"/>
    <mergeCell ref="AA255:AA256"/>
    <mergeCell ref="AA253:AA254"/>
    <mergeCell ref="C255:C256"/>
    <mergeCell ref="D255:D256"/>
    <mergeCell ref="E255:E256"/>
    <mergeCell ref="F255:F256"/>
    <mergeCell ref="T255:T256"/>
    <mergeCell ref="U255:U256"/>
    <mergeCell ref="V255:V256"/>
    <mergeCell ref="V253:V254"/>
    <mergeCell ref="W253:W254"/>
    <mergeCell ref="X253:X254"/>
    <mergeCell ref="Y253:Y254"/>
    <mergeCell ref="Z253:Z254"/>
    <mergeCell ref="AA259:AA260"/>
    <mergeCell ref="U259:U260"/>
    <mergeCell ref="V259:V260"/>
    <mergeCell ref="W259:W260"/>
    <mergeCell ref="X259:X260"/>
    <mergeCell ref="Y259:Y260"/>
    <mergeCell ref="Z259:Z260"/>
    <mergeCell ref="Z257:Z258"/>
    <mergeCell ref="AA257:AA258"/>
    <mergeCell ref="C259:C260"/>
    <mergeCell ref="D259:D260"/>
    <mergeCell ref="E259:E260"/>
    <mergeCell ref="F259:F260"/>
    <mergeCell ref="T259:T260"/>
    <mergeCell ref="T257:T258"/>
    <mergeCell ref="U257:U258"/>
    <mergeCell ref="V257:V258"/>
    <mergeCell ref="W257:W258"/>
    <mergeCell ref="X257:X258"/>
    <mergeCell ref="Y257:Y258"/>
    <mergeCell ref="C257:C258"/>
    <mergeCell ref="D257:D258"/>
    <mergeCell ref="E257:E258"/>
    <mergeCell ref="F257:F258"/>
    <mergeCell ref="E265:E266"/>
    <mergeCell ref="F265:F266"/>
    <mergeCell ref="AA262:AA263"/>
    <mergeCell ref="T262:T263"/>
    <mergeCell ref="U262:U263"/>
    <mergeCell ref="V262:V263"/>
    <mergeCell ref="W262:W263"/>
    <mergeCell ref="X262:X263"/>
    <mergeCell ref="C262:C263"/>
    <mergeCell ref="D262:D263"/>
    <mergeCell ref="E262:E263"/>
    <mergeCell ref="F262:F263"/>
    <mergeCell ref="W267:W268"/>
    <mergeCell ref="X267:X268"/>
    <mergeCell ref="Y267:Y268"/>
    <mergeCell ref="Z267:Z268"/>
    <mergeCell ref="AA267:AA268"/>
    <mergeCell ref="AA265:AA266"/>
    <mergeCell ref="C267:C268"/>
    <mergeCell ref="D267:D268"/>
    <mergeCell ref="E267:E268"/>
    <mergeCell ref="F267:F268"/>
    <mergeCell ref="T267:T268"/>
    <mergeCell ref="U267:U268"/>
    <mergeCell ref="V267:V268"/>
    <mergeCell ref="T265:T266"/>
    <mergeCell ref="U265:U266"/>
    <mergeCell ref="V265:V266"/>
    <mergeCell ref="W265:W266"/>
    <mergeCell ref="X265:X266"/>
    <mergeCell ref="C265:C266"/>
    <mergeCell ref="D265:D266"/>
    <mergeCell ref="Z270:Z271"/>
    <mergeCell ref="AA270:AA271"/>
    <mergeCell ref="C272:C273"/>
    <mergeCell ref="D272:D273"/>
    <mergeCell ref="E272:E273"/>
    <mergeCell ref="F272:F273"/>
    <mergeCell ref="T272:T273"/>
    <mergeCell ref="T270:T271"/>
    <mergeCell ref="U270:U271"/>
    <mergeCell ref="V270:V271"/>
    <mergeCell ref="W270:W271"/>
    <mergeCell ref="X270:X271"/>
    <mergeCell ref="Y270:Y271"/>
    <mergeCell ref="C270:C271"/>
    <mergeCell ref="D270:D271"/>
    <mergeCell ref="E270:E271"/>
    <mergeCell ref="F270:F271"/>
    <mergeCell ref="V274:V275"/>
    <mergeCell ref="W274:W275"/>
    <mergeCell ref="X274:X275"/>
    <mergeCell ref="AA274:AA275"/>
    <mergeCell ref="AA272:AA273"/>
    <mergeCell ref="C274:C275"/>
    <mergeCell ref="D274:D275"/>
    <mergeCell ref="E274:E275"/>
    <mergeCell ref="F274:F275"/>
    <mergeCell ref="T274:T275"/>
    <mergeCell ref="U274:U275"/>
    <mergeCell ref="U272:U273"/>
    <mergeCell ref="V272:V273"/>
    <mergeCell ref="W272:W273"/>
    <mergeCell ref="X272:X273"/>
    <mergeCell ref="Y272:Y273"/>
    <mergeCell ref="Z272:Z273"/>
    <mergeCell ref="AA277:AA278"/>
    <mergeCell ref="T277:T278"/>
    <mergeCell ref="U277:U278"/>
    <mergeCell ref="V277:V278"/>
    <mergeCell ref="W277:W278"/>
    <mergeCell ref="X277:X278"/>
    <mergeCell ref="C277:C278"/>
    <mergeCell ref="D277:D278"/>
    <mergeCell ref="E277:E278"/>
    <mergeCell ref="F277:F278"/>
    <mergeCell ref="AA280:AA281"/>
    <mergeCell ref="T280:T281"/>
    <mergeCell ref="U280:U281"/>
    <mergeCell ref="V280:V281"/>
    <mergeCell ref="W280:W281"/>
    <mergeCell ref="X280:X281"/>
    <mergeCell ref="C280:C281"/>
    <mergeCell ref="D280:D281"/>
    <mergeCell ref="E280:E281"/>
    <mergeCell ref="F280:F281"/>
    <mergeCell ref="W285:W286"/>
    <mergeCell ref="X285:X286"/>
    <mergeCell ref="Y285:Y286"/>
    <mergeCell ref="Z285:Z286"/>
    <mergeCell ref="AA285:AA286"/>
    <mergeCell ref="AA283:AA284"/>
    <mergeCell ref="C285:C286"/>
    <mergeCell ref="D285:D286"/>
    <mergeCell ref="E285:E286"/>
    <mergeCell ref="F285:F286"/>
    <mergeCell ref="T285:T286"/>
    <mergeCell ref="U285:U286"/>
    <mergeCell ref="V285:V286"/>
    <mergeCell ref="T283:T284"/>
    <mergeCell ref="U283:U284"/>
    <mergeCell ref="V283:V284"/>
    <mergeCell ref="W283:W284"/>
    <mergeCell ref="X283:X284"/>
    <mergeCell ref="C283:C284"/>
    <mergeCell ref="D283:D284"/>
    <mergeCell ref="E283:E284"/>
    <mergeCell ref="F283:F284"/>
    <mergeCell ref="E290:E291"/>
    <mergeCell ref="F290:F291"/>
    <mergeCell ref="Z287:Z288"/>
    <mergeCell ref="AA287:AA288"/>
    <mergeCell ref="T287:T288"/>
    <mergeCell ref="U287:U288"/>
    <mergeCell ref="V287:V288"/>
    <mergeCell ref="W287:W288"/>
    <mergeCell ref="X287:X288"/>
    <mergeCell ref="Y287:Y288"/>
    <mergeCell ref="C287:C288"/>
    <mergeCell ref="D287:D288"/>
    <mergeCell ref="E287:E288"/>
    <mergeCell ref="F287:F288"/>
    <mergeCell ref="W292:W293"/>
    <mergeCell ref="X292:X293"/>
    <mergeCell ref="Y292:Y293"/>
    <mergeCell ref="Z292:Z293"/>
    <mergeCell ref="Z290:Z291"/>
    <mergeCell ref="AA290:AA293"/>
    <mergeCell ref="C292:C293"/>
    <mergeCell ref="D292:D293"/>
    <mergeCell ref="E292:E293"/>
    <mergeCell ref="F292:F293"/>
    <mergeCell ref="T292:T293"/>
    <mergeCell ref="T290:T291"/>
    <mergeCell ref="U290:U291"/>
    <mergeCell ref="V290:V291"/>
    <mergeCell ref="W290:W291"/>
    <mergeCell ref="X290:X291"/>
    <mergeCell ref="Y290:Y291"/>
    <mergeCell ref="U292:U293"/>
    <mergeCell ref="V292:V293"/>
    <mergeCell ref="W294:W295"/>
    <mergeCell ref="X294:X295"/>
    <mergeCell ref="AA294:AA295"/>
    <mergeCell ref="C294:C295"/>
    <mergeCell ref="D294:D295"/>
    <mergeCell ref="E294:E295"/>
    <mergeCell ref="F294:F295"/>
    <mergeCell ref="T294:T295"/>
    <mergeCell ref="U294:U295"/>
    <mergeCell ref="V294:V295"/>
    <mergeCell ref="Z297:Z298"/>
    <mergeCell ref="AA297:AA298"/>
    <mergeCell ref="C299:C300"/>
    <mergeCell ref="D299:D300"/>
    <mergeCell ref="E299:E300"/>
    <mergeCell ref="F299:F300"/>
    <mergeCell ref="T299:T300"/>
    <mergeCell ref="T297:T298"/>
    <mergeCell ref="U297:U298"/>
    <mergeCell ref="V297:V298"/>
    <mergeCell ref="W297:W298"/>
    <mergeCell ref="X297:X298"/>
    <mergeCell ref="Y297:Y298"/>
    <mergeCell ref="C297:C298"/>
    <mergeCell ref="D297:D298"/>
    <mergeCell ref="E297:E298"/>
    <mergeCell ref="F297:F298"/>
    <mergeCell ref="U299:U300"/>
    <mergeCell ref="V299:V300"/>
    <mergeCell ref="W299:W300"/>
    <mergeCell ref="X299:X300"/>
    <mergeCell ref="AA299:AA300"/>
    <mergeCell ref="AA304:AA305"/>
    <mergeCell ref="C306:C307"/>
    <mergeCell ref="D306:D307"/>
    <mergeCell ref="E306:E307"/>
    <mergeCell ref="F306:F307"/>
    <mergeCell ref="T306:T307"/>
    <mergeCell ref="U306:U307"/>
    <mergeCell ref="U304:U305"/>
    <mergeCell ref="V304:V305"/>
    <mergeCell ref="W304:W305"/>
    <mergeCell ref="X304:X305"/>
    <mergeCell ref="Y304:Y305"/>
    <mergeCell ref="Z304:Z305"/>
    <mergeCell ref="Z302:Z303"/>
    <mergeCell ref="AA302:AA303"/>
    <mergeCell ref="C304:C305"/>
    <mergeCell ref="D304:D305"/>
    <mergeCell ref="E304:E305"/>
    <mergeCell ref="F304:F305"/>
    <mergeCell ref="T304:T305"/>
    <mergeCell ref="T302:T303"/>
    <mergeCell ref="U302:U303"/>
    <mergeCell ref="V302:V303"/>
    <mergeCell ref="W302:W303"/>
    <mergeCell ref="X302:X303"/>
    <mergeCell ref="Y302:Y303"/>
    <mergeCell ref="C302:C303"/>
    <mergeCell ref="D302:D303"/>
    <mergeCell ref="E302:E303"/>
    <mergeCell ref="F302:F303"/>
    <mergeCell ref="W308:W309"/>
    <mergeCell ref="X308:X309"/>
    <mergeCell ref="Y308:Y309"/>
    <mergeCell ref="Z308:Z309"/>
    <mergeCell ref="AA308:AA309"/>
    <mergeCell ref="AA306:AA307"/>
    <mergeCell ref="C308:C309"/>
    <mergeCell ref="D308:D309"/>
    <mergeCell ref="E308:E309"/>
    <mergeCell ref="F308:F309"/>
    <mergeCell ref="T308:T309"/>
    <mergeCell ref="U308:U309"/>
    <mergeCell ref="V308:V309"/>
    <mergeCell ref="V306:V307"/>
    <mergeCell ref="W306:W307"/>
    <mergeCell ref="X306:X307"/>
    <mergeCell ref="Y306:Y307"/>
    <mergeCell ref="Z306:Z307"/>
    <mergeCell ref="U312:U313"/>
    <mergeCell ref="V312:V313"/>
    <mergeCell ref="W312:W313"/>
    <mergeCell ref="X312:X313"/>
    <mergeCell ref="AA312:AA313"/>
    <mergeCell ref="Z310:Z311"/>
    <mergeCell ref="AA310:AA311"/>
    <mergeCell ref="C312:C313"/>
    <mergeCell ref="D312:D313"/>
    <mergeCell ref="E312:E313"/>
    <mergeCell ref="F312:F313"/>
    <mergeCell ref="T312:T313"/>
    <mergeCell ref="T310:T311"/>
    <mergeCell ref="U310:U311"/>
    <mergeCell ref="V310:V311"/>
    <mergeCell ref="W310:W311"/>
    <mergeCell ref="X310:X311"/>
    <mergeCell ref="Y310:Y311"/>
    <mergeCell ref="C310:C311"/>
    <mergeCell ref="D310:D311"/>
    <mergeCell ref="E310:E311"/>
    <mergeCell ref="F310:F311"/>
    <mergeCell ref="Z315:Z316"/>
    <mergeCell ref="AA315:AA316"/>
    <mergeCell ref="C317:C318"/>
    <mergeCell ref="D317:D318"/>
    <mergeCell ref="E317:E318"/>
    <mergeCell ref="F317:F318"/>
    <mergeCell ref="T317:T318"/>
    <mergeCell ref="T315:T316"/>
    <mergeCell ref="U315:U316"/>
    <mergeCell ref="V315:V316"/>
    <mergeCell ref="W315:W316"/>
    <mergeCell ref="X315:X316"/>
    <mergeCell ref="Y315:Y316"/>
    <mergeCell ref="C315:C316"/>
    <mergeCell ref="D315:D316"/>
    <mergeCell ref="E315:E316"/>
    <mergeCell ref="F315:F316"/>
    <mergeCell ref="F325:F326"/>
    <mergeCell ref="V331:V332"/>
    <mergeCell ref="U329:U330"/>
    <mergeCell ref="V329:V330"/>
    <mergeCell ref="W329:W330"/>
    <mergeCell ref="X329:X330"/>
    <mergeCell ref="Y329:Y330"/>
    <mergeCell ref="Z329:Z330"/>
    <mergeCell ref="Y327:Y328"/>
    <mergeCell ref="Z327:Z328"/>
    <mergeCell ref="V319:V320"/>
    <mergeCell ref="W319:W320"/>
    <mergeCell ref="X319:X320"/>
    <mergeCell ref="AA319:AA320"/>
    <mergeCell ref="AA317:AA318"/>
    <mergeCell ref="C319:C320"/>
    <mergeCell ref="D319:D320"/>
    <mergeCell ref="E319:E320"/>
    <mergeCell ref="F319:F320"/>
    <mergeCell ref="T319:T320"/>
    <mergeCell ref="U319:U320"/>
    <mergeCell ref="U317:U318"/>
    <mergeCell ref="V317:V318"/>
    <mergeCell ref="W317:W318"/>
    <mergeCell ref="X317:X318"/>
    <mergeCell ref="Y317:Y318"/>
    <mergeCell ref="Z317:Z318"/>
    <mergeCell ref="Z331:Z332"/>
    <mergeCell ref="C333:C334"/>
    <mergeCell ref="D333:D334"/>
    <mergeCell ref="E333:E334"/>
    <mergeCell ref="C331:C332"/>
    <mergeCell ref="D331:D332"/>
    <mergeCell ref="E331:E332"/>
    <mergeCell ref="F331:F332"/>
    <mergeCell ref="T331:T332"/>
    <mergeCell ref="U331:U332"/>
    <mergeCell ref="C322:C323"/>
    <mergeCell ref="D322:D323"/>
    <mergeCell ref="E322:E323"/>
    <mergeCell ref="F322:F323"/>
    <mergeCell ref="C414:C417"/>
    <mergeCell ref="AA325:AA334"/>
    <mergeCell ref="C327:C328"/>
    <mergeCell ref="D327:D328"/>
    <mergeCell ref="T327:T328"/>
    <mergeCell ref="U327:U328"/>
    <mergeCell ref="V327:V328"/>
    <mergeCell ref="W327:W328"/>
    <mergeCell ref="X327:X328"/>
    <mergeCell ref="T325:T326"/>
    <mergeCell ref="U325:U326"/>
    <mergeCell ref="V325:V326"/>
    <mergeCell ref="W325:W326"/>
    <mergeCell ref="X325:X326"/>
    <mergeCell ref="Y325:Y326"/>
    <mergeCell ref="C325:C326"/>
    <mergeCell ref="D325:D326"/>
    <mergeCell ref="E325:E326"/>
    <mergeCell ref="E340:E341"/>
    <mergeCell ref="F340:F341"/>
    <mergeCell ref="T340:T341"/>
    <mergeCell ref="T338:T339"/>
    <mergeCell ref="U338:U339"/>
    <mergeCell ref="V338:V339"/>
    <mergeCell ref="W338:W339"/>
    <mergeCell ref="X338:X339"/>
    <mergeCell ref="Y338:Y339"/>
    <mergeCell ref="C338:C339"/>
    <mergeCell ref="C329:C330"/>
    <mergeCell ref="D329:D330"/>
    <mergeCell ref="E329:E330"/>
    <mergeCell ref="F329:F330"/>
    <mergeCell ref="T329:T330"/>
    <mergeCell ref="Z325:Z326"/>
    <mergeCell ref="Y333:Y334"/>
    <mergeCell ref="Z333:Z334"/>
    <mergeCell ref="C335:C336"/>
    <mergeCell ref="D335:D336"/>
    <mergeCell ref="E335:E336"/>
    <mergeCell ref="F335:F336"/>
    <mergeCell ref="T335:T336"/>
    <mergeCell ref="F333:F334"/>
    <mergeCell ref="T333:T334"/>
    <mergeCell ref="U333:U334"/>
    <mergeCell ref="V333:V334"/>
    <mergeCell ref="W333:W334"/>
    <mergeCell ref="X333:X334"/>
    <mergeCell ref="W331:W332"/>
    <mergeCell ref="X331:X332"/>
    <mergeCell ref="Y331:Y332"/>
    <mergeCell ref="Z342:Z343"/>
    <mergeCell ref="U335:U336"/>
    <mergeCell ref="V335:V336"/>
    <mergeCell ref="W335:W336"/>
    <mergeCell ref="X335:X336"/>
    <mergeCell ref="AA335:AA336"/>
    <mergeCell ref="AA340:AA341"/>
    <mergeCell ref="D338:D339"/>
    <mergeCell ref="E338:E339"/>
    <mergeCell ref="F338:F339"/>
    <mergeCell ref="W344:W345"/>
    <mergeCell ref="X344:X345"/>
    <mergeCell ref="Y344:Y345"/>
    <mergeCell ref="Z344:Z345"/>
    <mergeCell ref="AA344:AA345"/>
    <mergeCell ref="AA342:AA343"/>
    <mergeCell ref="C342:C343"/>
    <mergeCell ref="D342:D343"/>
    <mergeCell ref="E342:E343"/>
    <mergeCell ref="F342:F343"/>
    <mergeCell ref="T342:T343"/>
    <mergeCell ref="U342:U343"/>
    <mergeCell ref="U340:U341"/>
    <mergeCell ref="V340:V341"/>
    <mergeCell ref="W340:W341"/>
    <mergeCell ref="X340:X341"/>
    <mergeCell ref="Y340:Y341"/>
    <mergeCell ref="Z340:Z341"/>
    <mergeCell ref="Z338:Z339"/>
    <mergeCell ref="AA338:AA339"/>
    <mergeCell ref="C340:C341"/>
    <mergeCell ref="D340:D341"/>
    <mergeCell ref="T346:T347"/>
    <mergeCell ref="U346:U347"/>
    <mergeCell ref="V346:V347"/>
    <mergeCell ref="W346:W347"/>
    <mergeCell ref="X346:X347"/>
    <mergeCell ref="Y346:Y347"/>
    <mergeCell ref="C346:C347"/>
    <mergeCell ref="D346:D347"/>
    <mergeCell ref="E346:E347"/>
    <mergeCell ref="F346:F347"/>
    <mergeCell ref="D344:D345"/>
    <mergeCell ref="E344:E345"/>
    <mergeCell ref="F344:F345"/>
    <mergeCell ref="T344:T345"/>
    <mergeCell ref="U344:U345"/>
    <mergeCell ref="V344:V345"/>
    <mergeCell ref="V342:V343"/>
    <mergeCell ref="W342:W343"/>
    <mergeCell ref="X342:X343"/>
    <mergeCell ref="Y342:Y343"/>
    <mergeCell ref="C344:C345"/>
    <mergeCell ref="Z351:Z352"/>
    <mergeCell ref="AA351:AA352"/>
    <mergeCell ref="C353:C354"/>
    <mergeCell ref="D353:D354"/>
    <mergeCell ref="T353:T354"/>
    <mergeCell ref="U353:U354"/>
    <mergeCell ref="V353:V354"/>
    <mergeCell ref="W353:W354"/>
    <mergeCell ref="X353:X354"/>
    <mergeCell ref="T351:T352"/>
    <mergeCell ref="U351:U352"/>
    <mergeCell ref="V351:V352"/>
    <mergeCell ref="W351:W352"/>
    <mergeCell ref="X351:X352"/>
    <mergeCell ref="Y351:Y352"/>
    <mergeCell ref="C351:C352"/>
    <mergeCell ref="D351:D352"/>
    <mergeCell ref="E351:E352"/>
    <mergeCell ref="F351:F352"/>
    <mergeCell ref="U348:U349"/>
    <mergeCell ref="V348:V349"/>
    <mergeCell ref="W348:W349"/>
    <mergeCell ref="X348:X349"/>
    <mergeCell ref="AA348:AA349"/>
    <mergeCell ref="Z346:Z347"/>
    <mergeCell ref="AA346:AA347"/>
    <mergeCell ref="C348:C349"/>
    <mergeCell ref="D348:D349"/>
    <mergeCell ref="E348:E349"/>
    <mergeCell ref="F348:F349"/>
    <mergeCell ref="T348:T349"/>
    <mergeCell ref="AA355:AA356"/>
    <mergeCell ref="T355:T356"/>
    <mergeCell ref="U355:U356"/>
    <mergeCell ref="V355:V356"/>
    <mergeCell ref="W355:W356"/>
    <mergeCell ref="X355:X356"/>
    <mergeCell ref="Y353:Y354"/>
    <mergeCell ref="Z353:Z354"/>
    <mergeCell ref="AA353:AA354"/>
    <mergeCell ref="C355:C356"/>
    <mergeCell ref="D355:D356"/>
    <mergeCell ref="E355:E356"/>
    <mergeCell ref="F355:F356"/>
    <mergeCell ref="AA358:AA359"/>
    <mergeCell ref="T358:T359"/>
    <mergeCell ref="U358:U359"/>
    <mergeCell ref="V358:V359"/>
    <mergeCell ref="W358:W359"/>
    <mergeCell ref="X358:X359"/>
    <mergeCell ref="C358:C359"/>
    <mergeCell ref="D358:D359"/>
    <mergeCell ref="E358:E359"/>
    <mergeCell ref="F358:F359"/>
    <mergeCell ref="C370:C371"/>
    <mergeCell ref="D370:D371"/>
    <mergeCell ref="E370:E371"/>
    <mergeCell ref="F370:F371"/>
    <mergeCell ref="AA362:AA363"/>
    <mergeCell ref="T361:T363"/>
    <mergeCell ref="U361:U363"/>
    <mergeCell ref="V361:V363"/>
    <mergeCell ref="W361:W363"/>
    <mergeCell ref="X361:X363"/>
    <mergeCell ref="C361:C363"/>
    <mergeCell ref="D361:D363"/>
    <mergeCell ref="E361:E363"/>
    <mergeCell ref="F361:F363"/>
    <mergeCell ref="AA372:AA373"/>
    <mergeCell ref="C374:C375"/>
    <mergeCell ref="D374:D375"/>
    <mergeCell ref="E374:E375"/>
    <mergeCell ref="F374:F375"/>
    <mergeCell ref="T374:T375"/>
    <mergeCell ref="U374:U375"/>
    <mergeCell ref="U372:U373"/>
    <mergeCell ref="V372:V373"/>
    <mergeCell ref="W372:W373"/>
    <mergeCell ref="X372:X373"/>
    <mergeCell ref="Y372:Y373"/>
    <mergeCell ref="Z372:Z373"/>
    <mergeCell ref="Z370:Z371"/>
    <mergeCell ref="AA370:AA371"/>
    <mergeCell ref="C372:C373"/>
    <mergeCell ref="D372:D373"/>
    <mergeCell ref="E372:E373"/>
    <mergeCell ref="F372:F373"/>
    <mergeCell ref="T372:T373"/>
    <mergeCell ref="T370:T371"/>
    <mergeCell ref="U370:U371"/>
    <mergeCell ref="V370:V371"/>
    <mergeCell ref="W370:W371"/>
    <mergeCell ref="X370:X371"/>
    <mergeCell ref="Y370:Y371"/>
    <mergeCell ref="V374:V375"/>
    <mergeCell ref="W374:W375"/>
    <mergeCell ref="X374:X375"/>
    <mergeCell ref="AA374:AA375"/>
    <mergeCell ref="Z377:Z378"/>
    <mergeCell ref="AA377:AA382"/>
    <mergeCell ref="C379:C380"/>
    <mergeCell ref="D379:D380"/>
    <mergeCell ref="T379:T380"/>
    <mergeCell ref="U379:U380"/>
    <mergeCell ref="V379:V380"/>
    <mergeCell ref="W379:W380"/>
    <mergeCell ref="X379:X380"/>
    <mergeCell ref="T377:T378"/>
    <mergeCell ref="U377:U378"/>
    <mergeCell ref="V377:V378"/>
    <mergeCell ref="W377:W378"/>
    <mergeCell ref="X377:X378"/>
    <mergeCell ref="Y377:Y378"/>
    <mergeCell ref="V381:V382"/>
    <mergeCell ref="W381:W382"/>
    <mergeCell ref="X381:X382"/>
    <mergeCell ref="Y381:Y382"/>
    <mergeCell ref="Z381:Z382"/>
    <mergeCell ref="Y379:Y380"/>
    <mergeCell ref="Z379:Z380"/>
    <mergeCell ref="C381:C382"/>
    <mergeCell ref="D381:D382"/>
    <mergeCell ref="E381:E382"/>
    <mergeCell ref="F381:F382"/>
    <mergeCell ref="T381:T382"/>
    <mergeCell ref="D377:D378"/>
    <mergeCell ref="E377:E378"/>
    <mergeCell ref="F377:F378"/>
    <mergeCell ref="C377:C378"/>
    <mergeCell ref="U381:U382"/>
    <mergeCell ref="C386:C387"/>
    <mergeCell ref="D386:D387"/>
    <mergeCell ref="E386:E387"/>
    <mergeCell ref="F386:F387"/>
    <mergeCell ref="W383:W384"/>
    <mergeCell ref="X383:X384"/>
    <mergeCell ref="W386:W387"/>
    <mergeCell ref="X386:X387"/>
    <mergeCell ref="Y386:Y387"/>
    <mergeCell ref="AA383:AA384"/>
    <mergeCell ref="C383:C384"/>
    <mergeCell ref="D383:D384"/>
    <mergeCell ref="E383:E384"/>
    <mergeCell ref="F383:F384"/>
    <mergeCell ref="T383:T384"/>
    <mergeCell ref="U383:U384"/>
    <mergeCell ref="V383:V384"/>
    <mergeCell ref="C385:D385"/>
    <mergeCell ref="AA388:AA389"/>
    <mergeCell ref="C390:C391"/>
    <mergeCell ref="D390:D391"/>
    <mergeCell ref="E390:E391"/>
    <mergeCell ref="F390:F391"/>
    <mergeCell ref="T390:T391"/>
    <mergeCell ref="U390:U391"/>
    <mergeCell ref="U388:U389"/>
    <mergeCell ref="V388:V389"/>
    <mergeCell ref="W388:W389"/>
    <mergeCell ref="X388:X389"/>
    <mergeCell ref="Y388:Y389"/>
    <mergeCell ref="Z388:Z389"/>
    <mergeCell ref="Z386:Z387"/>
    <mergeCell ref="AA386:AA387"/>
    <mergeCell ref="C388:C389"/>
    <mergeCell ref="D388:D389"/>
    <mergeCell ref="E388:E389"/>
    <mergeCell ref="F388:F389"/>
    <mergeCell ref="T388:T389"/>
    <mergeCell ref="T386:T387"/>
    <mergeCell ref="U386:U387"/>
    <mergeCell ref="V386:V387"/>
    <mergeCell ref="V395:V396"/>
    <mergeCell ref="W395:W396"/>
    <mergeCell ref="X395:X396"/>
    <mergeCell ref="Y395:Y396"/>
    <mergeCell ref="C395:C396"/>
    <mergeCell ref="D395:D396"/>
    <mergeCell ref="E395:E396"/>
    <mergeCell ref="F395:F396"/>
    <mergeCell ref="W392:W393"/>
    <mergeCell ref="X392:X393"/>
    <mergeCell ref="AA392:AA393"/>
    <mergeCell ref="AA390:AA391"/>
    <mergeCell ref="C392:C393"/>
    <mergeCell ref="D392:D393"/>
    <mergeCell ref="E392:E393"/>
    <mergeCell ref="F392:F393"/>
    <mergeCell ref="T392:T393"/>
    <mergeCell ref="U392:U393"/>
    <mergeCell ref="V392:V393"/>
    <mergeCell ref="V390:V391"/>
    <mergeCell ref="W390:W391"/>
    <mergeCell ref="X390:X391"/>
    <mergeCell ref="Y390:Y391"/>
    <mergeCell ref="Z390:Z391"/>
    <mergeCell ref="C394:D394"/>
    <mergeCell ref="Z365:Z366"/>
    <mergeCell ref="AA365:AA366"/>
    <mergeCell ref="D405:D406"/>
    <mergeCell ref="E405:E406"/>
    <mergeCell ref="C403:C404"/>
    <mergeCell ref="D403:D404"/>
    <mergeCell ref="E403:E404"/>
    <mergeCell ref="F403:F404"/>
    <mergeCell ref="T403:T404"/>
    <mergeCell ref="U403:U404"/>
    <mergeCell ref="V403:V404"/>
    <mergeCell ref="U401:U402"/>
    <mergeCell ref="V401:V402"/>
    <mergeCell ref="W401:W402"/>
    <mergeCell ref="X401:X402"/>
    <mergeCell ref="Y401:Y402"/>
    <mergeCell ref="Z401:Z402"/>
    <mergeCell ref="Z399:Z400"/>
    <mergeCell ref="AA399:AA406"/>
    <mergeCell ref="C401:C402"/>
    <mergeCell ref="D401:D402"/>
    <mergeCell ref="E401:E402"/>
    <mergeCell ref="F401:F402"/>
    <mergeCell ref="T401:T402"/>
    <mergeCell ref="T399:T400"/>
    <mergeCell ref="T365:T366"/>
    <mergeCell ref="U365:U366"/>
    <mergeCell ref="V365:V366"/>
    <mergeCell ref="W365:W366"/>
    <mergeCell ref="X365:X366"/>
    <mergeCell ref="Y365:Y366"/>
    <mergeCell ref="C365:C366"/>
    <mergeCell ref="D365:D366"/>
    <mergeCell ref="E365:E366"/>
    <mergeCell ref="F365:F366"/>
    <mergeCell ref="U407:U408"/>
    <mergeCell ref="V407:V408"/>
    <mergeCell ref="W407:W408"/>
    <mergeCell ref="X407:X408"/>
    <mergeCell ref="Y405:Y406"/>
    <mergeCell ref="C407:C408"/>
    <mergeCell ref="D407:D408"/>
    <mergeCell ref="E407:E408"/>
    <mergeCell ref="F407:F408"/>
    <mergeCell ref="T407:T408"/>
    <mergeCell ref="F405:F406"/>
    <mergeCell ref="T405:T406"/>
    <mergeCell ref="U405:U406"/>
    <mergeCell ref="V405:V406"/>
    <mergeCell ref="W405:W406"/>
    <mergeCell ref="U399:U400"/>
    <mergeCell ref="V399:V400"/>
    <mergeCell ref="W399:W400"/>
    <mergeCell ref="X399:X400"/>
    <mergeCell ref="Y399:Y400"/>
    <mergeCell ref="Y397:Y398"/>
    <mergeCell ref="C399:C400"/>
    <mergeCell ref="D399:D400"/>
    <mergeCell ref="E399:E400"/>
    <mergeCell ref="F399:F400"/>
    <mergeCell ref="W403:W404"/>
    <mergeCell ref="X403:X404"/>
    <mergeCell ref="Y403:Y404"/>
    <mergeCell ref="C405:C406"/>
    <mergeCell ref="D410:D412"/>
    <mergeCell ref="E410:E412"/>
    <mergeCell ref="F410:F412"/>
    <mergeCell ref="AA367:AA368"/>
    <mergeCell ref="U367:U368"/>
    <mergeCell ref="V367:V368"/>
    <mergeCell ref="W367:W368"/>
    <mergeCell ref="X367:X368"/>
    <mergeCell ref="Y367:Y368"/>
    <mergeCell ref="Z367:Z368"/>
    <mergeCell ref="C367:C368"/>
    <mergeCell ref="D367:D368"/>
    <mergeCell ref="E367:E368"/>
    <mergeCell ref="F367:F368"/>
    <mergeCell ref="T367:T368"/>
    <mergeCell ref="AA407:AA408"/>
    <mergeCell ref="Z405:Z406"/>
    <mergeCell ref="X405:X406"/>
    <mergeCell ref="Z397:Z398"/>
    <mergeCell ref="AA397:AA398"/>
    <mergeCell ref="Z403:Z404"/>
    <mergeCell ref="Z395:Z396"/>
    <mergeCell ref="AA395:AA396"/>
    <mergeCell ref="C397:C398"/>
    <mergeCell ref="D397:D398"/>
    <mergeCell ref="T397:T398"/>
    <mergeCell ref="U397:U398"/>
    <mergeCell ref="V397:V398"/>
    <mergeCell ref="W397:W398"/>
    <mergeCell ref="X397:X398"/>
    <mergeCell ref="T395:T396"/>
    <mergeCell ref="U395:U396"/>
    <mergeCell ref="D414:D417"/>
    <mergeCell ref="E414:E415"/>
    <mergeCell ref="F414:F415"/>
    <mergeCell ref="T410:T412"/>
    <mergeCell ref="U410:U412"/>
    <mergeCell ref="V410:V412"/>
    <mergeCell ref="W410:W412"/>
    <mergeCell ref="C413:D413"/>
    <mergeCell ref="AA416:AA417"/>
    <mergeCell ref="C418:C419"/>
    <mergeCell ref="D418:D419"/>
    <mergeCell ref="E418:E419"/>
    <mergeCell ref="F418:F419"/>
    <mergeCell ref="T418:T419"/>
    <mergeCell ref="U418:U419"/>
    <mergeCell ref="Z414:Z415"/>
    <mergeCell ref="AA414:AA415"/>
    <mergeCell ref="T416:T417"/>
    <mergeCell ref="U416:U417"/>
    <mergeCell ref="V416:V417"/>
    <mergeCell ref="W416:W417"/>
    <mergeCell ref="X416:X417"/>
    <mergeCell ref="Y416:Y417"/>
    <mergeCell ref="Z416:Z417"/>
    <mergeCell ref="T414:T415"/>
    <mergeCell ref="U414:U415"/>
    <mergeCell ref="V414:V415"/>
    <mergeCell ref="W414:W415"/>
    <mergeCell ref="X414:X415"/>
    <mergeCell ref="Y414:Y415"/>
    <mergeCell ref="X410:X412"/>
    <mergeCell ref="C410:C412"/>
    <mergeCell ref="W420:W421"/>
    <mergeCell ref="X420:X421"/>
    <mergeCell ref="AA420:AA421"/>
    <mergeCell ref="AA418:AA419"/>
    <mergeCell ref="C420:C421"/>
    <mergeCell ref="D420:D421"/>
    <mergeCell ref="E420:E421"/>
    <mergeCell ref="F420:F421"/>
    <mergeCell ref="T420:T421"/>
    <mergeCell ref="U420:U421"/>
    <mergeCell ref="V420:V421"/>
    <mergeCell ref="V418:V419"/>
    <mergeCell ref="W418:W419"/>
    <mergeCell ref="X418:X419"/>
    <mergeCell ref="Y418:Y419"/>
    <mergeCell ref="Z418:Z419"/>
    <mergeCell ref="C422:D422"/>
    <mergeCell ref="Z423:Z424"/>
    <mergeCell ref="AA423:AA424"/>
    <mergeCell ref="C425:C426"/>
    <mergeCell ref="D425:D426"/>
    <mergeCell ref="E425:E426"/>
    <mergeCell ref="F425:F426"/>
    <mergeCell ref="T425:T426"/>
    <mergeCell ref="T423:T424"/>
    <mergeCell ref="U423:U424"/>
    <mergeCell ref="V423:V424"/>
    <mergeCell ref="W423:W424"/>
    <mergeCell ref="X423:X424"/>
    <mergeCell ref="Y423:Y424"/>
    <mergeCell ref="C423:C424"/>
    <mergeCell ref="D423:D424"/>
    <mergeCell ref="E423:E424"/>
    <mergeCell ref="F423:F424"/>
    <mergeCell ref="AA427:AA428"/>
    <mergeCell ref="C429:C430"/>
    <mergeCell ref="D429:D430"/>
    <mergeCell ref="E429:E430"/>
    <mergeCell ref="F429:F430"/>
    <mergeCell ref="T429:T430"/>
    <mergeCell ref="U429:U430"/>
    <mergeCell ref="V429:V430"/>
    <mergeCell ref="V427:V428"/>
    <mergeCell ref="W427:W428"/>
    <mergeCell ref="X427:X428"/>
    <mergeCell ref="Y427:Y428"/>
    <mergeCell ref="Z427:Z428"/>
    <mergeCell ref="AA425:AA426"/>
    <mergeCell ref="C427:C428"/>
    <mergeCell ref="D427:D428"/>
    <mergeCell ref="E427:E428"/>
    <mergeCell ref="F427:F428"/>
    <mergeCell ref="T427:T428"/>
    <mergeCell ref="U427:U428"/>
    <mergeCell ref="U425:U426"/>
    <mergeCell ref="V425:V426"/>
    <mergeCell ref="W425:W426"/>
    <mergeCell ref="X425:X426"/>
    <mergeCell ref="Y425:Y426"/>
    <mergeCell ref="Z425:Z426"/>
    <mergeCell ref="C432:C433"/>
    <mergeCell ref="D432:D433"/>
    <mergeCell ref="E432:E433"/>
    <mergeCell ref="F432:F433"/>
    <mergeCell ref="W429:W430"/>
    <mergeCell ref="X429:X430"/>
    <mergeCell ref="AA429:AA430"/>
    <mergeCell ref="C431:D431"/>
    <mergeCell ref="U434:U435"/>
    <mergeCell ref="V434:V435"/>
    <mergeCell ref="W434:W435"/>
    <mergeCell ref="X434:X435"/>
    <mergeCell ref="AA434:AA435"/>
    <mergeCell ref="Z432:Z433"/>
    <mergeCell ref="AA432:AA433"/>
    <mergeCell ref="C434:C435"/>
    <mergeCell ref="D434:D435"/>
    <mergeCell ref="E434:E435"/>
    <mergeCell ref="F434:F435"/>
    <mergeCell ref="T434:T435"/>
    <mergeCell ref="T432:T433"/>
    <mergeCell ref="U432:U433"/>
    <mergeCell ref="V432:V433"/>
    <mergeCell ref="W432:W433"/>
    <mergeCell ref="X432:X433"/>
    <mergeCell ref="Y432:Y433"/>
    <mergeCell ref="C436:D436"/>
    <mergeCell ref="Z437:Z438"/>
    <mergeCell ref="AA437:AA438"/>
    <mergeCell ref="C439:C440"/>
    <mergeCell ref="D439:D440"/>
    <mergeCell ref="E439:E440"/>
    <mergeCell ref="F439:F440"/>
    <mergeCell ref="T439:T440"/>
    <mergeCell ref="T437:T438"/>
    <mergeCell ref="U437:U438"/>
    <mergeCell ref="V437:V438"/>
    <mergeCell ref="W437:W438"/>
    <mergeCell ref="X437:X438"/>
    <mergeCell ref="Y437:Y438"/>
    <mergeCell ref="C437:C438"/>
    <mergeCell ref="D437:D438"/>
    <mergeCell ref="E437:E438"/>
    <mergeCell ref="F437:F438"/>
    <mergeCell ref="AA441:AA442"/>
    <mergeCell ref="C443:C444"/>
    <mergeCell ref="D443:D444"/>
    <mergeCell ref="E443:E444"/>
    <mergeCell ref="F443:F444"/>
    <mergeCell ref="T443:T444"/>
    <mergeCell ref="U443:U444"/>
    <mergeCell ref="V443:V444"/>
    <mergeCell ref="V441:V442"/>
    <mergeCell ref="W441:W442"/>
    <mergeCell ref="X441:X442"/>
    <mergeCell ref="Y441:Y442"/>
    <mergeCell ref="Z441:Z442"/>
    <mergeCell ref="AA439:AA440"/>
    <mergeCell ref="C441:C442"/>
    <mergeCell ref="D441:D442"/>
    <mergeCell ref="E441:E442"/>
    <mergeCell ref="F441:F442"/>
    <mergeCell ref="T441:T442"/>
    <mergeCell ref="U441:U442"/>
    <mergeCell ref="U439:U440"/>
    <mergeCell ref="V439:V440"/>
    <mergeCell ref="W439:W440"/>
    <mergeCell ref="X439:X440"/>
    <mergeCell ref="Y439:Y440"/>
    <mergeCell ref="Z439:Z440"/>
    <mergeCell ref="C446:C447"/>
    <mergeCell ref="D446:D447"/>
    <mergeCell ref="E446:E447"/>
    <mergeCell ref="F446:F447"/>
    <mergeCell ref="W443:W444"/>
    <mergeCell ref="X443:X444"/>
    <mergeCell ref="AA443:AA444"/>
    <mergeCell ref="W448:W449"/>
    <mergeCell ref="X448:X449"/>
    <mergeCell ref="Y448:Y449"/>
    <mergeCell ref="Z448:Z449"/>
    <mergeCell ref="C450:C451"/>
    <mergeCell ref="D450:D451"/>
    <mergeCell ref="E450:E451"/>
    <mergeCell ref="F450:F451"/>
    <mergeCell ref="Z446:Z447"/>
    <mergeCell ref="C448:C449"/>
    <mergeCell ref="D448:D449"/>
    <mergeCell ref="E448:E449"/>
    <mergeCell ref="F448:F449"/>
    <mergeCell ref="T448:T449"/>
    <mergeCell ref="U448:U449"/>
    <mergeCell ref="V448:V449"/>
    <mergeCell ref="T446:T447"/>
    <mergeCell ref="U446:U447"/>
    <mergeCell ref="V446:V447"/>
    <mergeCell ref="W446:W447"/>
    <mergeCell ref="X446:X447"/>
    <mergeCell ref="Y446:Y447"/>
    <mergeCell ref="W452:W453"/>
    <mergeCell ref="X452:X453"/>
    <mergeCell ref="Z450:Z451"/>
    <mergeCell ref="C452:C453"/>
    <mergeCell ref="D452:D453"/>
    <mergeCell ref="E452:E453"/>
    <mergeCell ref="F452:F453"/>
    <mergeCell ref="T452:T453"/>
    <mergeCell ref="U452:U453"/>
    <mergeCell ref="V452:V453"/>
    <mergeCell ref="T450:T451"/>
    <mergeCell ref="U450:U451"/>
    <mergeCell ref="V450:V451"/>
    <mergeCell ref="W450:W451"/>
    <mergeCell ref="X450:X451"/>
    <mergeCell ref="Y450:Y451"/>
    <mergeCell ref="B9:B10"/>
    <mergeCell ref="B12:B13"/>
    <mergeCell ref="B14:B15"/>
    <mergeCell ref="B17:B18"/>
    <mergeCell ref="B20:B21"/>
    <mergeCell ref="B23:B24"/>
    <mergeCell ref="B25:B26"/>
    <mergeCell ref="B27:B28"/>
    <mergeCell ref="B29:B30"/>
    <mergeCell ref="B31:B32"/>
    <mergeCell ref="B34:B35"/>
    <mergeCell ref="B36:B37"/>
    <mergeCell ref="B39:B40"/>
    <mergeCell ref="B42:B43"/>
    <mergeCell ref="B45:B46"/>
    <mergeCell ref="B48:B49"/>
    <mergeCell ref="B51:B52"/>
    <mergeCell ref="B54:B55"/>
    <mergeCell ref="B56:B57"/>
    <mergeCell ref="B58:B59"/>
    <mergeCell ref="B61:B62"/>
    <mergeCell ref="B63:B64"/>
    <mergeCell ref="B66:B67"/>
    <mergeCell ref="B68:B69"/>
    <mergeCell ref="B71:B72"/>
    <mergeCell ref="B73:B74"/>
    <mergeCell ref="B76:B77"/>
    <mergeCell ref="B79:B80"/>
    <mergeCell ref="B81:B82"/>
    <mergeCell ref="B83:B84"/>
    <mergeCell ref="B85:B86"/>
    <mergeCell ref="B87:B88"/>
    <mergeCell ref="B90:B91"/>
    <mergeCell ref="B92:B93"/>
    <mergeCell ref="B94:B95"/>
    <mergeCell ref="B97:B98"/>
    <mergeCell ref="B99:B100"/>
    <mergeCell ref="B101:B102"/>
    <mergeCell ref="B106:B107"/>
    <mergeCell ref="B112:B113"/>
    <mergeCell ref="B114:B115"/>
    <mergeCell ref="B116:B117"/>
    <mergeCell ref="B119:B120"/>
    <mergeCell ref="B122:B123"/>
    <mergeCell ref="B124:B125"/>
    <mergeCell ref="B126:B127"/>
    <mergeCell ref="B129:B130"/>
    <mergeCell ref="B132:B133"/>
    <mergeCell ref="B135:B136"/>
    <mergeCell ref="B138:B139"/>
    <mergeCell ref="B140:B141"/>
    <mergeCell ref="B142:B143"/>
    <mergeCell ref="B145:B146"/>
    <mergeCell ref="B147:B148"/>
    <mergeCell ref="B150:B151"/>
    <mergeCell ref="B153:B154"/>
    <mergeCell ref="B155:B156"/>
    <mergeCell ref="B158:B159"/>
    <mergeCell ref="B160:B161"/>
    <mergeCell ref="B163:B164"/>
    <mergeCell ref="B165:B166"/>
    <mergeCell ref="B167:B168"/>
    <mergeCell ref="B170:B171"/>
    <mergeCell ref="B173:B174"/>
    <mergeCell ref="B176:B177"/>
    <mergeCell ref="B178:B179"/>
    <mergeCell ref="B181:B182"/>
    <mergeCell ref="B183:B184"/>
    <mergeCell ref="B186:B187"/>
    <mergeCell ref="B188:B189"/>
    <mergeCell ref="B191:B192"/>
    <mergeCell ref="B194:B195"/>
    <mergeCell ref="B197:B198"/>
    <mergeCell ref="B199:B200"/>
    <mergeCell ref="B201:B202"/>
    <mergeCell ref="B204:B205"/>
    <mergeCell ref="B206:B207"/>
    <mergeCell ref="B208:B209"/>
    <mergeCell ref="B210:B211"/>
    <mergeCell ref="B212:B213"/>
    <mergeCell ref="B214:B215"/>
    <mergeCell ref="B216:B217"/>
    <mergeCell ref="B218:B219"/>
    <mergeCell ref="B220:B221"/>
    <mergeCell ref="B222:B223"/>
    <mergeCell ref="B224:B225"/>
    <mergeCell ref="B226:B227"/>
    <mergeCell ref="B228:B229"/>
    <mergeCell ref="B230:B231"/>
    <mergeCell ref="B237:B238"/>
    <mergeCell ref="B239:B240"/>
    <mergeCell ref="B241:B242"/>
    <mergeCell ref="B243:B244"/>
    <mergeCell ref="B245:B246"/>
    <mergeCell ref="B247:B248"/>
    <mergeCell ref="B249:B250"/>
    <mergeCell ref="B251:B252"/>
    <mergeCell ref="B253:B254"/>
    <mergeCell ref="B255:B256"/>
    <mergeCell ref="B257:B258"/>
    <mergeCell ref="B259:B260"/>
    <mergeCell ref="B262:B263"/>
    <mergeCell ref="B265:B266"/>
    <mergeCell ref="B267:B268"/>
    <mergeCell ref="B270:B271"/>
    <mergeCell ref="B272:B273"/>
    <mergeCell ref="B274:B275"/>
    <mergeCell ref="B277:B278"/>
    <mergeCell ref="B280:B281"/>
    <mergeCell ref="B283:B284"/>
    <mergeCell ref="B285:B286"/>
    <mergeCell ref="B287:B288"/>
    <mergeCell ref="B290:B291"/>
    <mergeCell ref="B292:B293"/>
    <mergeCell ref="B294:B295"/>
    <mergeCell ref="B297:B298"/>
    <mergeCell ref="B299:B300"/>
    <mergeCell ref="B302:B303"/>
    <mergeCell ref="B304:B305"/>
    <mergeCell ref="B306:B307"/>
    <mergeCell ref="B308:B309"/>
    <mergeCell ref="B310:B311"/>
    <mergeCell ref="B312:B313"/>
    <mergeCell ref="B315:B316"/>
    <mergeCell ref="B317:B318"/>
    <mergeCell ref="B319:B320"/>
    <mergeCell ref="B325:B326"/>
    <mergeCell ref="B327:B328"/>
    <mergeCell ref="B329:B330"/>
    <mergeCell ref="B331:B332"/>
    <mergeCell ref="B333:B334"/>
    <mergeCell ref="B335:B336"/>
    <mergeCell ref="B338:B339"/>
    <mergeCell ref="B340:B341"/>
    <mergeCell ref="B342:B343"/>
    <mergeCell ref="B344:B345"/>
    <mergeCell ref="B346:B347"/>
    <mergeCell ref="B348:B349"/>
    <mergeCell ref="B351:B352"/>
    <mergeCell ref="B353:B354"/>
    <mergeCell ref="B355:B356"/>
    <mergeCell ref="B358:B359"/>
    <mergeCell ref="B362:B363"/>
    <mergeCell ref="B365:B366"/>
    <mergeCell ref="B367:B368"/>
    <mergeCell ref="B370:B371"/>
    <mergeCell ref="B372:B373"/>
    <mergeCell ref="B374:B375"/>
    <mergeCell ref="B377:B378"/>
    <mergeCell ref="B379:B380"/>
    <mergeCell ref="B381:B382"/>
    <mergeCell ref="B383:B384"/>
    <mergeCell ref="B386:B387"/>
    <mergeCell ref="B429:B430"/>
    <mergeCell ref="B432:B433"/>
    <mergeCell ref="B434:B435"/>
    <mergeCell ref="B437:B438"/>
    <mergeCell ref="B439:B440"/>
    <mergeCell ref="B441:B442"/>
    <mergeCell ref="B443:B444"/>
    <mergeCell ref="B388:B389"/>
    <mergeCell ref="B390:B391"/>
    <mergeCell ref="B392:B393"/>
    <mergeCell ref="B395:B396"/>
    <mergeCell ref="B397:B398"/>
    <mergeCell ref="B399:B400"/>
    <mergeCell ref="B401:B402"/>
    <mergeCell ref="B403:B404"/>
    <mergeCell ref="B405:B406"/>
    <mergeCell ref="B407:B408"/>
    <mergeCell ref="B414:B415"/>
    <mergeCell ref="B416:B417"/>
    <mergeCell ref="B418:B419"/>
    <mergeCell ref="B420:B421"/>
    <mergeCell ref="B423:B424"/>
    <mergeCell ref="B425:B426"/>
    <mergeCell ref="B427:B428"/>
  </mergeCells>
  <pageMargins left="0.31496062992125984" right="0.31496062992125984"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MDRN</dc:creator>
  <cp:lastModifiedBy>TI</cp:lastModifiedBy>
  <cp:lastPrinted>2026-03-18T21:42:56Z</cp:lastPrinted>
  <dcterms:created xsi:type="dcterms:W3CDTF">2026-03-18T19:31:37Z</dcterms:created>
  <dcterms:modified xsi:type="dcterms:W3CDTF">2026-03-31T16:44:39Z</dcterms:modified>
</cp:coreProperties>
</file>